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2.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C:\Users\knt02\Desktop\"/>
    </mc:Choice>
  </mc:AlternateContent>
  <xr:revisionPtr revIDLastSave="0" documentId="13_ncr:1_{562F511D-F42F-4C14-9E13-DDE4D3150159}" xr6:coauthVersionLast="47" xr6:coauthVersionMax="47" xr10:uidLastSave="{00000000-0000-0000-0000-000000000000}"/>
  <bookViews>
    <workbookView xWindow="-108" yWindow="-108" windowWidth="23256" windowHeight="12456" tabRatio="897" activeTab="1" xr2:uid="{00000000-000D-0000-FFFF-FFFF00000000}"/>
  </bookViews>
  <sheets>
    <sheet name="表紙" sheetId="57" r:id="rId1"/>
    <sheet name="F1" sheetId="1" r:id="rId2"/>
    <sheet name="F2" sheetId="2" r:id="rId3"/>
    <sheet name="F3-1" sheetId="3" r:id="rId4"/>
    <sheet name="F3-2" sheetId="4" r:id="rId5"/>
    <sheet name="F4-1(駐車場以外)" sheetId="54" r:id="rId6"/>
    <sheet name="F4-2グラフ(駐車場以外)" sheetId="55" r:id="rId7"/>
    <sheet name="F4-2(駐車場以外)グラフリンク" sheetId="56" r:id="rId8"/>
    <sheet name="F4-1(駐車場のみ)" sheetId="58" r:id="rId9"/>
    <sheet name="F4-2グラフ(駐車場のみ)" sheetId="59" r:id="rId10"/>
    <sheet name="F4-2(駐車場のみ)グラフリンク" sheetId="60" r:id="rId11"/>
    <sheet name="F4-3" sheetId="24" r:id="rId12"/>
    <sheet name="F4-4" sheetId="7" r:id="rId13"/>
    <sheet name="F5(駐車場以外)" sheetId="10" r:id="rId14"/>
    <sheet name="F5(駐車場のみ)" sheetId="61" r:id="rId15"/>
  </sheets>
  <definedNames>
    <definedName name="F">#REF!</definedName>
    <definedName name="Form">#REF!</definedName>
    <definedName name="Form1_Base1" localSheetId="0">表紙!$55:$55</definedName>
    <definedName name="Form1_Base1">'F1'!$55:$55</definedName>
    <definedName name="Form1_Base2" localSheetId="0">表紙!$61:$61</definedName>
    <definedName name="Form1_Base2">'F1'!$61:$61</definedName>
    <definedName name="Form1_Base3" localSheetId="0">表紙!$67:$67</definedName>
    <definedName name="Form1_Base3">'F1'!$67:$67</definedName>
    <definedName name="Form1_Base4" localSheetId="0">表紙!$73:$73</definedName>
    <definedName name="Form1_Base4">'F1'!$75:$75</definedName>
    <definedName name="Form1_Base5" localSheetId="0">表紙!$101:$101</definedName>
    <definedName name="Form1_Base5">'F1'!$103:$103</definedName>
    <definedName name="Form1_Insert1" localSheetId="0">表紙!$57:$57</definedName>
    <definedName name="Form1_Insert1">'F1'!$57:$57</definedName>
    <definedName name="Form1_Insert2" localSheetId="0">表紙!$63:$63</definedName>
    <definedName name="Form1_Insert2">'F1'!$63:$63</definedName>
    <definedName name="Form1_Insert3" localSheetId="0">表紙!$69:$69</definedName>
    <definedName name="Form1_Insert3">'F1'!$71:$71</definedName>
    <definedName name="Form1_Insert4" localSheetId="0">表紙!$75:$75</definedName>
    <definedName name="Form1_Insert4">'F1'!$77:$77</definedName>
    <definedName name="Form1_Insert5" localSheetId="0">表紙!$103:$103</definedName>
    <definedName name="Form1_Insert5">'F1'!$108:$108</definedName>
    <definedName name="Form2_Base1" localSheetId="0">#REF!</definedName>
    <definedName name="Form2_Base1">'F2'!$5:$5</definedName>
    <definedName name="Form2_Insert1" localSheetId="0">#REF!</definedName>
    <definedName name="Form2_Insert1">'F2'!$85:$85</definedName>
    <definedName name="Form3_2Base1">'F3-2'!$6:$6</definedName>
    <definedName name="Form3_2Insert1">'F3-2'!$89:$89</definedName>
    <definedName name="Form4">#REF!</definedName>
    <definedName name="Form4_">#REF!</definedName>
    <definedName name="Form4_1">#REF!</definedName>
    <definedName name="Form4_13">#REF!</definedName>
    <definedName name="Form4_1Base1" localSheetId="8">'F4-1(駐車場のみ)'!#REF!</definedName>
    <definedName name="Form4_1Base1" localSheetId="5">'F4-1(駐車場以外)'!$6:$6</definedName>
    <definedName name="Form4_1Base1Col" localSheetId="8">'F4-1(駐車場のみ)'!$R:$R</definedName>
    <definedName name="Form4_1Base1Col" localSheetId="5">'F4-1(駐車場以外)'!$R:$R</definedName>
    <definedName name="Form4_1DataA" localSheetId="8">'F4-1(駐車場のみ)'!$11:$11</definedName>
    <definedName name="Form4_1DataA" localSheetId="5">'F4-1(駐車場以外)'!$29:$29</definedName>
    <definedName name="Form4_1DataB" localSheetId="8">'F4-1(駐車場のみ)'!$14:$14</definedName>
    <definedName name="Form4_1DataB" localSheetId="5">'F4-1(駐車場以外)'!$32:$32</definedName>
    <definedName name="Form4_1DataD" localSheetId="8">'F4-1(駐車場のみ)'!$15:$15</definedName>
    <definedName name="Form4_1DataD" localSheetId="5">'F4-1(駐車場以外)'!$33:$33</definedName>
    <definedName name="Form4_1DataE" localSheetId="8">'F4-1(駐車場のみ)'!$16:$16</definedName>
    <definedName name="Form4_1DataE" localSheetId="5">'F4-1(駐車場以外)'!$34:$34</definedName>
    <definedName name="Form4_1DataF" localSheetId="8">'F4-1(駐車場のみ)'!$17:$17</definedName>
    <definedName name="Form4_1DataF" localSheetId="5">'F4-1(駐車場以外)'!$35:$35</definedName>
    <definedName name="Form4_1DataG" localSheetId="0">#REF!</definedName>
    <definedName name="Form4_1DataG">#REF!</definedName>
    <definedName name="Form4_1DataH" localSheetId="0">#REF!</definedName>
    <definedName name="Form4_1DataH">#REF!</definedName>
    <definedName name="Form4_1DataI" localSheetId="0">#REF!</definedName>
    <definedName name="Form4_1DataI">#REF!</definedName>
    <definedName name="Form4_1DataJ" localSheetId="0">#REF!</definedName>
    <definedName name="Form4_1DataJ">#REF!</definedName>
    <definedName name="Form4_1Datal">#REF!</definedName>
    <definedName name="Form4_1Insert1" localSheetId="8">'F4-1(駐車場のみ)'!#REF!</definedName>
    <definedName name="Form4_1Insert1" localSheetId="5">'F4-1(駐車場以外)'!$24:$24</definedName>
    <definedName name="Form4_1Insert1Col" localSheetId="8">'F4-1(駐車場のみ)'!$AU:$AU</definedName>
    <definedName name="Form4_1Insert1Col" localSheetId="5">'F4-1(駐車場以外)'!$AU:$AU</definedName>
    <definedName name="Form4_1Year" localSheetId="8">'F4-1(駐車場のみ)'!$4:$4</definedName>
    <definedName name="Form4_1Year" localSheetId="5">'F4-1(駐車場以外)'!$4:$4</definedName>
    <definedName name="Form4_2">#REF!</definedName>
    <definedName name="Form4_21">#REF!</definedName>
    <definedName name="Form4_22">#REF!</definedName>
    <definedName name="Form4_2Base1" localSheetId="10">'F4-2(駐車場のみ)グラフリンク'!#REF!</definedName>
    <definedName name="Form4_2Base1" localSheetId="7">'F4-2(駐車場以外)グラフリンク'!$6:$6</definedName>
    <definedName name="Form4_2Base1Col" localSheetId="10">'F4-2(駐車場のみ)グラフリンク'!$R:$R</definedName>
    <definedName name="Form4_2Base1Col" localSheetId="7">'F4-2(駐車場以外)グラフリンク'!$R:$R</definedName>
    <definedName name="Form4_2Base2" localSheetId="10">'F4-2(駐車場のみ)グラフリンク'!#REF!</definedName>
    <definedName name="Form4_2Base2" localSheetId="7">'F4-2(駐車場以外)グラフリンク'!$52:$52</definedName>
    <definedName name="Form4_2DataA" localSheetId="10">'F4-2(駐車場のみ)グラフリンク'!$11:$11</definedName>
    <definedName name="Form4_2DataA" localSheetId="7">'F4-2(駐車場以外)グラフリンク'!$29:$29</definedName>
    <definedName name="Form4_2DataB" localSheetId="10">'F4-2(駐車場のみ)グラフリンク'!$14:$14</definedName>
    <definedName name="Form4_2DataB" localSheetId="7">'F4-2(駐車場以外)グラフリンク'!$32:$32</definedName>
    <definedName name="Form4_2DataD" localSheetId="10">'F4-2(駐車場のみ)グラフリンク'!$15:$15</definedName>
    <definedName name="Form4_2DataD" localSheetId="7">'F4-2(駐車場以外)グラフリンク'!$33:$33</definedName>
    <definedName name="Form4_2DataE" localSheetId="10">'F4-2(駐車場のみ)グラフリンク'!$16:$16</definedName>
    <definedName name="Form4_2DataE" localSheetId="7">'F4-2(駐車場以外)グラフリンク'!$34:$34</definedName>
    <definedName name="Form4_2DataF" localSheetId="10">'F4-2(駐車場のみ)グラフリンク'!$17:$17</definedName>
    <definedName name="Form4_2DataF" localSheetId="7">'F4-2(駐車場以外)グラフリンク'!$35:$35</definedName>
    <definedName name="Form4_2DataG" localSheetId="0">#REF!</definedName>
    <definedName name="Form4_2DataG">#REF!</definedName>
    <definedName name="Form4_2DataH" localSheetId="0">#REF!</definedName>
    <definedName name="Form4_2DataH">#REF!</definedName>
    <definedName name="Form4_2DataI" localSheetId="0">#REF!</definedName>
    <definedName name="Form4_2DataI">#REF!</definedName>
    <definedName name="Form4_2DataJ" localSheetId="0">#REF!</definedName>
    <definedName name="Form4_2DataJ">#REF!</definedName>
    <definedName name="Form4_2Datal">#REF!</definedName>
    <definedName name="Form4_2Insert1" localSheetId="10">'F4-2(駐車場のみ)グラフリンク'!#REF!</definedName>
    <definedName name="Form4_2Insert1" localSheetId="7">'F4-2(駐車場以外)グラフリンク'!$24:$24</definedName>
    <definedName name="Form4_2Insert1Col" localSheetId="10">'F4-2(駐車場のみ)グラフリンク'!$AU:$AU</definedName>
    <definedName name="Form4_2Insert1Col" localSheetId="7">'F4-2(駐車場以外)グラフリンク'!$AU:$AU</definedName>
    <definedName name="Form4_2Insert2" localSheetId="10">'F4-2(駐車場のみ)グラフリンク'!#REF!</definedName>
    <definedName name="Form4_2Insert2" localSheetId="7">'F4-2(駐車場以外)グラフリンク'!$70:$70</definedName>
    <definedName name="Form4_2ｌ">#REF!</definedName>
    <definedName name="Form4_2ｍ">#REF!</definedName>
    <definedName name="Form4_2ｎ">#REF!</definedName>
    <definedName name="Form4_2o">#REF!</definedName>
    <definedName name="Form4_2p">#REF!</definedName>
    <definedName name="Form4_2q">#REF!</definedName>
    <definedName name="Form4_2r">#REF!</definedName>
    <definedName name="Form4_2Year" localSheetId="10">'F4-2(駐車場のみ)グラフリンク'!$4:$4</definedName>
    <definedName name="Form4_2Year" localSheetId="7">'F4-2(駐車場以外)グラフリンク'!$4:$4</definedName>
    <definedName name="Form4_3">#REF!</definedName>
    <definedName name="Form4_3Base1">'F4-3'!$6:$6</definedName>
    <definedName name="Form4_3Base1Col">'F4-3'!$R:$R</definedName>
    <definedName name="Form4_3Insert1">'F4-3'!$89:$89</definedName>
    <definedName name="Form4_3Insert1Col">'F4-3'!$AU:$AU</definedName>
    <definedName name="Form4_3Year">'F4-3'!$4:$4</definedName>
    <definedName name="Form4_4">#REF!</definedName>
    <definedName name="Form4_4Base1">'F4-4'!$8:$8</definedName>
    <definedName name="Form4_4Insert1">'F4-4'!$91:$91</definedName>
    <definedName name="Form4_6">#REF!</definedName>
    <definedName name="Form42">#REF!</definedName>
    <definedName name="Form5">#REF!</definedName>
    <definedName name="Form5_Base1" localSheetId="14">'F5(駐車場のみ)'!$29:$29</definedName>
    <definedName name="Form5_Base1" localSheetId="13">'F5(駐車場以外)'!$29:$29</definedName>
    <definedName name="Form5_Insert1" localSheetId="14">'F5(駐車場のみ)'!$34:$34</definedName>
    <definedName name="Form5_Insert1" localSheetId="13">'F5(駐車場以外)'!$34:$34</definedName>
    <definedName name="_xlnm.Print_Area" localSheetId="1">'F1'!$A$1:$O$109</definedName>
    <definedName name="_xlnm.Print_Area" localSheetId="2">'F2'!$A$1:$E$87</definedName>
    <definedName name="_xlnm.Print_Area" localSheetId="4">'F3-2'!$A$3:$G$91</definedName>
    <definedName name="_xlnm.Print_Area" localSheetId="8">'F4-1(駐車場のみ)'!$A$1:$AV$31</definedName>
    <definedName name="_xlnm.Print_Area" localSheetId="5">'F4-1(駐車場以外)'!$A$1:$AV$49</definedName>
    <definedName name="_xlnm.Print_Area" localSheetId="10">'F4-2(駐車場のみ)グラフリンク'!$A$1:$AV$27</definedName>
    <definedName name="_xlnm.Print_Area" localSheetId="7">'F4-2(駐車場以外)グラフリンク'!$A$1:$AV$45</definedName>
    <definedName name="_xlnm.Print_Area" localSheetId="11">'F4-3'!$A$2:$AX$93</definedName>
    <definedName name="_xlnm.Print_Area" localSheetId="12">'F4-4'!$A$1:$W$92</definedName>
    <definedName name="_xlnm.Print_Area" localSheetId="14">'F5(駐車場のみ)'!$A$1:$E$34</definedName>
    <definedName name="_xlnm.Print_Area" localSheetId="13">'F5(駐車場以外)'!$A$1:$E$34</definedName>
    <definedName name="_xlnm.Print_Area" localSheetId="0">表紙!$A$1:$AA$42</definedName>
    <definedName name="_xlnm.Print_Titles" localSheetId="2">'F2'!$1:$4</definedName>
    <definedName name="_xlnm.Print_Titles" localSheetId="3">'F3-1'!$1:$3</definedName>
    <definedName name="_xlnm.Print_Titles" localSheetId="4">'F3-2'!$3:$5</definedName>
    <definedName name="_xlnm.Print_Titles" localSheetId="11">'F4-3'!$2:$5</definedName>
    <definedName name="_xlnm.Print_Titles" localSheetId="12">'F4-4'!$2:$7</definedName>
    <definedName name="マンショ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V16" i="58" l="1"/>
  <c r="C34" i="61"/>
  <c r="C33" i="61"/>
  <c r="C32" i="61"/>
  <c r="C31" i="61"/>
  <c r="C30" i="61"/>
  <c r="C29" i="61"/>
  <c r="D13" i="61"/>
  <c r="D8" i="61"/>
  <c r="AU13" i="60"/>
  <c r="D14" i="61" l="1"/>
  <c r="D17" i="61" s="1"/>
  <c r="D34" i="61" s="1"/>
  <c r="H34" i="61" s="1"/>
  <c r="D32" i="61" l="1"/>
  <c r="H32" i="61" s="1"/>
  <c r="D29" i="61"/>
  <c r="H29" i="61" s="1"/>
  <c r="D30" i="61"/>
  <c r="H30" i="61" s="1"/>
  <c r="D33" i="61"/>
  <c r="H33" i="61" s="1"/>
  <c r="D22" i="61"/>
  <c r="D24" i="61"/>
  <c r="D31" i="61"/>
  <c r="H31" i="61" s="1"/>
  <c r="AV49" i="60" l="1"/>
  <c r="B49" i="60"/>
  <c r="B48" i="60"/>
  <c r="AV47" i="60"/>
  <c r="B47" i="60"/>
  <c r="AR46" i="60"/>
  <c r="AJ46" i="60"/>
  <c r="AB46" i="60"/>
  <c r="T46" i="60"/>
  <c r="B46" i="60"/>
  <c r="AU45" i="60"/>
  <c r="AT45" i="60"/>
  <c r="AS45" i="60"/>
  <c r="AR45" i="60"/>
  <c r="AQ45" i="60"/>
  <c r="AP45" i="60"/>
  <c r="AO45" i="60"/>
  <c r="AN45" i="60"/>
  <c r="AM45" i="60"/>
  <c r="AL45" i="60"/>
  <c r="AK45" i="60"/>
  <c r="AJ45" i="60"/>
  <c r="AI45" i="60"/>
  <c r="AH45" i="60"/>
  <c r="AG45" i="60"/>
  <c r="AF45" i="60"/>
  <c r="AE45" i="60"/>
  <c r="AD45" i="60"/>
  <c r="AC45" i="60"/>
  <c r="AB45" i="60"/>
  <c r="AA45" i="60"/>
  <c r="Z45" i="60"/>
  <c r="Y45" i="60"/>
  <c r="X45" i="60"/>
  <c r="W45" i="60"/>
  <c r="V45" i="60"/>
  <c r="U45" i="60"/>
  <c r="T45" i="60"/>
  <c r="S45" i="60"/>
  <c r="R45" i="60"/>
  <c r="B45" i="60"/>
  <c r="AU44" i="60"/>
  <c r="AT44" i="60"/>
  <c r="AS44" i="60"/>
  <c r="AR44" i="60"/>
  <c r="AQ44" i="60"/>
  <c r="AP44" i="60"/>
  <c r="AO44" i="60"/>
  <c r="AN44" i="60"/>
  <c r="AM44" i="60"/>
  <c r="AL44" i="60"/>
  <c r="AK44" i="60"/>
  <c r="AJ44" i="60"/>
  <c r="AI44" i="60"/>
  <c r="AH44" i="60"/>
  <c r="AG44" i="60"/>
  <c r="AF44" i="60"/>
  <c r="AE44" i="60"/>
  <c r="AD44" i="60"/>
  <c r="AC44" i="60"/>
  <c r="AB44" i="60"/>
  <c r="AA44" i="60"/>
  <c r="Z44" i="60"/>
  <c r="Y44" i="60"/>
  <c r="X44" i="60"/>
  <c r="W44" i="60"/>
  <c r="V44" i="60"/>
  <c r="U44" i="60"/>
  <c r="T44" i="60"/>
  <c r="S44" i="60"/>
  <c r="R44" i="60"/>
  <c r="B44" i="60"/>
  <c r="AU43" i="60"/>
  <c r="AT43" i="60"/>
  <c r="AS43" i="60"/>
  <c r="AR43" i="60"/>
  <c r="AQ43" i="60"/>
  <c r="AP43" i="60"/>
  <c r="AO43" i="60"/>
  <c r="AN43" i="60"/>
  <c r="AM43" i="60"/>
  <c r="AL43" i="60"/>
  <c r="AK43" i="60"/>
  <c r="AJ43" i="60"/>
  <c r="AI43" i="60"/>
  <c r="AH43" i="60"/>
  <c r="AG43" i="60"/>
  <c r="AF43" i="60"/>
  <c r="AE43" i="60"/>
  <c r="AD43" i="60"/>
  <c r="AC43" i="60"/>
  <c r="AB43" i="60"/>
  <c r="AA43" i="60"/>
  <c r="Z43" i="60"/>
  <c r="Y43" i="60"/>
  <c r="X43" i="60"/>
  <c r="W43" i="60"/>
  <c r="V43" i="60"/>
  <c r="U43" i="60"/>
  <c r="T43" i="60"/>
  <c r="S43" i="60"/>
  <c r="R43" i="60"/>
  <c r="B43" i="60"/>
  <c r="AU42" i="60"/>
  <c r="AT42" i="60"/>
  <c r="AS42" i="60"/>
  <c r="AR42" i="60"/>
  <c r="AQ42" i="60"/>
  <c r="AP42" i="60"/>
  <c r="AO42" i="60"/>
  <c r="AN42" i="60"/>
  <c r="AM42" i="60"/>
  <c r="AL42" i="60"/>
  <c r="AK42" i="60"/>
  <c r="AJ42" i="60"/>
  <c r="AI42" i="60"/>
  <c r="AH42" i="60"/>
  <c r="AG42" i="60"/>
  <c r="AF42" i="60"/>
  <c r="AE42" i="60"/>
  <c r="AD42" i="60"/>
  <c r="AC42" i="60"/>
  <c r="AB42" i="60"/>
  <c r="AA42" i="60"/>
  <c r="Z42" i="60"/>
  <c r="Y42" i="60"/>
  <c r="X42" i="60"/>
  <c r="W42" i="60"/>
  <c r="V42" i="60"/>
  <c r="U42" i="60"/>
  <c r="T42" i="60"/>
  <c r="S42" i="60"/>
  <c r="R42" i="60"/>
  <c r="B42" i="60"/>
  <c r="AV41" i="60"/>
  <c r="B41" i="60"/>
  <c r="B40" i="60"/>
  <c r="AU39" i="60"/>
  <c r="AT39" i="60"/>
  <c r="AS39" i="60"/>
  <c r="AR39" i="60"/>
  <c r="AQ39" i="60"/>
  <c r="AP39" i="60"/>
  <c r="AO39" i="60"/>
  <c r="AN39" i="60"/>
  <c r="AM39" i="60"/>
  <c r="AL39" i="60"/>
  <c r="AK39" i="60"/>
  <c r="AJ39" i="60"/>
  <c r="AI39" i="60"/>
  <c r="AH39" i="60"/>
  <c r="AG39" i="60"/>
  <c r="AF39" i="60"/>
  <c r="AE39" i="60"/>
  <c r="AD39" i="60"/>
  <c r="AC39" i="60"/>
  <c r="AB39" i="60"/>
  <c r="AA39" i="60"/>
  <c r="Z39" i="60"/>
  <c r="Y39" i="60"/>
  <c r="X39" i="60"/>
  <c r="W39" i="60"/>
  <c r="V39" i="60"/>
  <c r="U39" i="60"/>
  <c r="T39" i="60"/>
  <c r="S39" i="60"/>
  <c r="R39" i="60"/>
  <c r="B39" i="60"/>
  <c r="AV38" i="60"/>
  <c r="B38" i="60"/>
  <c r="B37" i="60"/>
  <c r="B36" i="60"/>
  <c r="AR35" i="60"/>
  <c r="AJ35" i="60"/>
  <c r="AB35" i="60"/>
  <c r="T35" i="60"/>
  <c r="B35" i="60"/>
  <c r="AU34" i="60"/>
  <c r="AT34" i="60"/>
  <c r="AS34" i="60"/>
  <c r="AR34" i="60"/>
  <c r="AQ34" i="60"/>
  <c r="AP34" i="60"/>
  <c r="AO34" i="60"/>
  <c r="AN34" i="60"/>
  <c r="AM34" i="60"/>
  <c r="AL34" i="60"/>
  <c r="AK34" i="60"/>
  <c r="AJ34" i="60"/>
  <c r="AI34" i="60"/>
  <c r="AH34" i="60"/>
  <c r="AG34" i="60"/>
  <c r="AF34" i="60"/>
  <c r="AE34" i="60"/>
  <c r="AD34" i="60"/>
  <c r="AC34" i="60"/>
  <c r="AB34" i="60"/>
  <c r="AA34" i="60"/>
  <c r="Z34" i="60"/>
  <c r="Y34" i="60"/>
  <c r="X34" i="60"/>
  <c r="W34" i="60"/>
  <c r="V34" i="60"/>
  <c r="U34" i="60"/>
  <c r="T34" i="60"/>
  <c r="S34" i="60"/>
  <c r="R34" i="60"/>
  <c r="B34" i="60"/>
  <c r="R29" i="60"/>
  <c r="S29" i="60" s="1"/>
  <c r="T29" i="60" s="1"/>
  <c r="U29" i="60" s="1"/>
  <c r="V29" i="60" s="1"/>
  <c r="W29" i="60" s="1"/>
  <c r="X29" i="60" s="1"/>
  <c r="Y29" i="60" s="1"/>
  <c r="Z29" i="60" s="1"/>
  <c r="AA29" i="60" s="1"/>
  <c r="AB29" i="60" s="1"/>
  <c r="AC29" i="60" s="1"/>
  <c r="AD29" i="60" s="1"/>
  <c r="AE29" i="60" s="1"/>
  <c r="AF29" i="60" s="1"/>
  <c r="AG29" i="60" s="1"/>
  <c r="AH29" i="60" s="1"/>
  <c r="AI29" i="60" s="1"/>
  <c r="AJ29" i="60" s="1"/>
  <c r="AK29" i="60" s="1"/>
  <c r="AL29" i="60" s="1"/>
  <c r="AM29" i="60" s="1"/>
  <c r="AN29" i="60" s="1"/>
  <c r="AO29" i="60" s="1"/>
  <c r="AP29" i="60" s="1"/>
  <c r="AQ29" i="60" s="1"/>
  <c r="AR29" i="60" s="1"/>
  <c r="AS29" i="60" s="1"/>
  <c r="AT29" i="60" s="1"/>
  <c r="AU28" i="60"/>
  <c r="AT28" i="60"/>
  <c r="AS28" i="60"/>
  <c r="AR28" i="60"/>
  <c r="AQ28" i="60"/>
  <c r="AP28" i="60"/>
  <c r="AO28" i="60"/>
  <c r="AN28" i="60"/>
  <c r="AM28" i="60"/>
  <c r="AL28" i="60"/>
  <c r="AK28" i="60"/>
  <c r="AJ28" i="60"/>
  <c r="AI28" i="60"/>
  <c r="AH28" i="60"/>
  <c r="AG28" i="60"/>
  <c r="AF28" i="60"/>
  <c r="AE28" i="60"/>
  <c r="AD28" i="60"/>
  <c r="AC28" i="60"/>
  <c r="AB28" i="60"/>
  <c r="AA28" i="60"/>
  <c r="Z28" i="60"/>
  <c r="Y28" i="60"/>
  <c r="X28" i="60"/>
  <c r="W28" i="60"/>
  <c r="V28" i="60"/>
  <c r="U28" i="60"/>
  <c r="T28" i="60"/>
  <c r="S28" i="60"/>
  <c r="R28" i="60"/>
  <c r="AV27" i="60"/>
  <c r="U25" i="60"/>
  <c r="V25" i="60" s="1"/>
  <c r="W25" i="60" s="1"/>
  <c r="X25" i="60" s="1"/>
  <c r="Y25" i="60" s="1"/>
  <c r="Z25" i="60" s="1"/>
  <c r="AA25" i="60" s="1"/>
  <c r="AB25" i="60" s="1"/>
  <c r="AC25" i="60" s="1"/>
  <c r="AD25" i="60" s="1"/>
  <c r="AE25" i="60" s="1"/>
  <c r="AF25" i="60" s="1"/>
  <c r="AG25" i="60" s="1"/>
  <c r="AH25" i="60" s="1"/>
  <c r="AI25" i="60" s="1"/>
  <c r="AJ25" i="60" s="1"/>
  <c r="AK25" i="60" s="1"/>
  <c r="AL25" i="60" s="1"/>
  <c r="AM25" i="60" s="1"/>
  <c r="AN25" i="60" s="1"/>
  <c r="AO25" i="60" s="1"/>
  <c r="AP25" i="60" s="1"/>
  <c r="AQ25" i="60" s="1"/>
  <c r="AR25" i="60" s="1"/>
  <c r="AS25" i="60" s="1"/>
  <c r="AT25" i="60" s="1"/>
  <c r="T25" i="60"/>
  <c r="S25" i="60"/>
  <c r="R25" i="60"/>
  <c r="AV24" i="60"/>
  <c r="AV23" i="60"/>
  <c r="R19" i="60"/>
  <c r="R47" i="60" s="1"/>
  <c r="AU18" i="60"/>
  <c r="AU46" i="60" s="1"/>
  <c r="AT18" i="60"/>
  <c r="AT46" i="60" s="1"/>
  <c r="AS18" i="60"/>
  <c r="AS46" i="60" s="1"/>
  <c r="AR18" i="60"/>
  <c r="AQ18" i="60"/>
  <c r="AP18" i="60"/>
  <c r="AO18" i="60"/>
  <c r="AN18" i="60"/>
  <c r="AN46" i="60" s="1"/>
  <c r="AM18" i="60"/>
  <c r="AM46" i="60" s="1"/>
  <c r="AL18" i="60"/>
  <c r="AL46" i="60" s="1"/>
  <c r="AK18" i="60"/>
  <c r="AK46" i="60" s="1"/>
  <c r="AJ18" i="60"/>
  <c r="AI18" i="60"/>
  <c r="AH18" i="60"/>
  <c r="AG18" i="60"/>
  <c r="AF18" i="60"/>
  <c r="AE18" i="60"/>
  <c r="AE46" i="60" s="1"/>
  <c r="AD18" i="60"/>
  <c r="AD46" i="60" s="1"/>
  <c r="AC18" i="60"/>
  <c r="AC46" i="60" s="1"/>
  <c r="AB18" i="60"/>
  <c r="AA18" i="60"/>
  <c r="Z18" i="60"/>
  <c r="Y18" i="60"/>
  <c r="X18" i="60"/>
  <c r="W18" i="60"/>
  <c r="W46" i="60" s="1"/>
  <c r="V18" i="60"/>
  <c r="V46" i="60" s="1"/>
  <c r="U18" i="60"/>
  <c r="U46" i="60" s="1"/>
  <c r="T18" i="60"/>
  <c r="S18" i="60"/>
  <c r="R18" i="60"/>
  <c r="AV17" i="60"/>
  <c r="AV45" i="60" s="1"/>
  <c r="AV16" i="60"/>
  <c r="AV44" i="60" s="1"/>
  <c r="AV15" i="60"/>
  <c r="AV43" i="60" s="1"/>
  <c r="AV14" i="60"/>
  <c r="AV42" i="60" s="1"/>
  <c r="AI12" i="60"/>
  <c r="AI40" i="60" s="1"/>
  <c r="AA12" i="60"/>
  <c r="AA40" i="60" s="1"/>
  <c r="AV11" i="60"/>
  <c r="AV39" i="60" s="1"/>
  <c r="AQ9" i="60"/>
  <c r="AQ37" i="60" s="1"/>
  <c r="AI9" i="60"/>
  <c r="AI37" i="60" s="1"/>
  <c r="AA9" i="60"/>
  <c r="AA37" i="60" s="1"/>
  <c r="AT8" i="60"/>
  <c r="AT36" i="60" s="1"/>
  <c r="AQ8" i="60"/>
  <c r="AQ36" i="60" s="1"/>
  <c r="AO8" i="60"/>
  <c r="AO36" i="60" s="1"/>
  <c r="AL8" i="60"/>
  <c r="AL36" i="60" s="1"/>
  <c r="AI8" i="60"/>
  <c r="AI36" i="60" s="1"/>
  <c r="AH8" i="60"/>
  <c r="AH36" i="60" s="1"/>
  <c r="AG8" i="60"/>
  <c r="AG36" i="60" s="1"/>
  <c r="AF8" i="60"/>
  <c r="AF36" i="60" s="1"/>
  <c r="AD8" i="60"/>
  <c r="AD36" i="60" s="1"/>
  <c r="AA8" i="60"/>
  <c r="AA36" i="60" s="1"/>
  <c r="Z8" i="60"/>
  <c r="Z36" i="60" s="1"/>
  <c r="X8" i="60"/>
  <c r="X36" i="60" s="1"/>
  <c r="W8" i="60"/>
  <c r="W36" i="60" s="1"/>
  <c r="V8" i="60"/>
  <c r="V36" i="60" s="1"/>
  <c r="S8" i="60"/>
  <c r="S36" i="60" s="1"/>
  <c r="AU7" i="60"/>
  <c r="AU35" i="60" s="1"/>
  <c r="AT7" i="60"/>
  <c r="AS7" i="60"/>
  <c r="AR7" i="60"/>
  <c r="AR8" i="60" s="1"/>
  <c r="AR36" i="60" s="1"/>
  <c r="AQ7" i="60"/>
  <c r="AQ35" i="60" s="1"/>
  <c r="AP7" i="60"/>
  <c r="AP35" i="60" s="1"/>
  <c r="AO7" i="60"/>
  <c r="AO35" i="60" s="1"/>
  <c r="AN7" i="60"/>
  <c r="AN35" i="60" s="1"/>
  <c r="AM7" i="60"/>
  <c r="AM35" i="60" s="1"/>
  <c r="AL7" i="60"/>
  <c r="AK7" i="60"/>
  <c r="AJ7" i="60"/>
  <c r="AJ8" i="60" s="1"/>
  <c r="AJ36" i="60" s="1"/>
  <c r="AI7" i="60"/>
  <c r="AI35" i="60" s="1"/>
  <c r="AH7" i="60"/>
  <c r="AH35" i="60" s="1"/>
  <c r="AG7" i="60"/>
  <c r="AG35" i="60" s="1"/>
  <c r="AF7" i="60"/>
  <c r="AF35" i="60" s="1"/>
  <c r="AE7" i="60"/>
  <c r="AE35" i="60" s="1"/>
  <c r="AD7" i="60"/>
  <c r="AC7" i="60"/>
  <c r="AB7" i="60"/>
  <c r="AB8" i="60" s="1"/>
  <c r="AB36" i="60" s="1"/>
  <c r="AA7" i="60"/>
  <c r="AA35" i="60" s="1"/>
  <c r="Z7" i="60"/>
  <c r="Z35" i="60" s="1"/>
  <c r="Y7" i="60"/>
  <c r="Y35" i="60" s="1"/>
  <c r="X7" i="60"/>
  <c r="X35" i="60" s="1"/>
  <c r="W7" i="60"/>
  <c r="W35" i="60" s="1"/>
  <c r="V7" i="60"/>
  <c r="U7" i="60"/>
  <c r="T7" i="60"/>
  <c r="T8" i="60" s="1"/>
  <c r="T36" i="60" s="1"/>
  <c r="S7" i="60"/>
  <c r="S35" i="60" s="1"/>
  <c r="R7" i="60"/>
  <c r="R35" i="60" s="1"/>
  <c r="AV6" i="60"/>
  <c r="AV34" i="60" s="1"/>
  <c r="AU30" i="58"/>
  <c r="AT30" i="58"/>
  <c r="AS30" i="58"/>
  <c r="AR30" i="58"/>
  <c r="AQ30" i="58"/>
  <c r="AP30" i="58"/>
  <c r="AO30" i="58"/>
  <c r="AN30" i="58"/>
  <c r="AM30" i="58"/>
  <c r="AL30" i="58"/>
  <c r="AK30" i="58"/>
  <c r="AJ30" i="58"/>
  <c r="AI30" i="58"/>
  <c r="AH30" i="58"/>
  <c r="AG30" i="58"/>
  <c r="AF30" i="58"/>
  <c r="AE30" i="58"/>
  <c r="AD30" i="58"/>
  <c r="AC30" i="58"/>
  <c r="AB30" i="58"/>
  <c r="AA30" i="58"/>
  <c r="Z30" i="58"/>
  <c r="Y30" i="58"/>
  <c r="X30" i="58"/>
  <c r="W30" i="58"/>
  <c r="V30" i="58"/>
  <c r="U30" i="58"/>
  <c r="T30" i="58"/>
  <c r="S30" i="58"/>
  <c r="R30" i="58"/>
  <c r="AV29" i="58"/>
  <c r="AV28" i="58"/>
  <c r="R19" i="58"/>
  <c r="S19" i="58" s="1"/>
  <c r="T19" i="58" s="1"/>
  <c r="U19" i="58" s="1"/>
  <c r="V19" i="58" s="1"/>
  <c r="W19" i="58" s="1"/>
  <c r="X19" i="58" s="1"/>
  <c r="AU18" i="58"/>
  <c r="AT18" i="58"/>
  <c r="AS18" i="58"/>
  <c r="AR18" i="58"/>
  <c r="AQ18" i="58"/>
  <c r="AP18" i="58"/>
  <c r="AO18" i="58"/>
  <c r="AN18" i="58"/>
  <c r="AM18" i="58"/>
  <c r="AL18" i="58"/>
  <c r="AK18" i="58"/>
  <c r="AJ18" i="58"/>
  <c r="AI18" i="58"/>
  <c r="AH18" i="58"/>
  <c r="AG18" i="58"/>
  <c r="AF18" i="58"/>
  <c r="AE18" i="58"/>
  <c r="AD18" i="58"/>
  <c r="AC18" i="58"/>
  <c r="AB18" i="58"/>
  <c r="AA18" i="58"/>
  <c r="Z18" i="58"/>
  <c r="Y18" i="58"/>
  <c r="X18" i="58"/>
  <c r="W18" i="58"/>
  <c r="V18" i="58"/>
  <c r="U18" i="58"/>
  <c r="T18" i="58"/>
  <c r="S18" i="58"/>
  <c r="R18" i="58"/>
  <c r="AV17" i="58"/>
  <c r="AV15" i="58"/>
  <c r="AV14" i="58"/>
  <c r="AV11" i="58"/>
  <c r="AQ9" i="58"/>
  <c r="AQ12" i="58" s="1"/>
  <c r="AQ20" i="58" s="1"/>
  <c r="AN9" i="58"/>
  <c r="AN12" i="58" s="1"/>
  <c r="AI9" i="58"/>
  <c r="AI12" i="58" s="1"/>
  <c r="AI20" i="58" s="1"/>
  <c r="AF9" i="58"/>
  <c r="AF12" i="58" s="1"/>
  <c r="AA9" i="58"/>
  <c r="AA12" i="58" s="1"/>
  <c r="AA20" i="58" s="1"/>
  <c r="X9" i="58"/>
  <c r="X12" i="58" s="1"/>
  <c r="S9" i="58"/>
  <c r="S12" i="58" s="1"/>
  <c r="S20" i="58" s="1"/>
  <c r="AU8" i="58"/>
  <c r="AS8" i="58"/>
  <c r="AQ8" i="58"/>
  <c r="AP8" i="58"/>
  <c r="AN8" i="58"/>
  <c r="AM8" i="58"/>
  <c r="AK8" i="58"/>
  <c r="AI8" i="58"/>
  <c r="AH8" i="58"/>
  <c r="AF8" i="58"/>
  <c r="AE8" i="58"/>
  <c r="AC8" i="58"/>
  <c r="AA8" i="58"/>
  <c r="Z8" i="58"/>
  <c r="X8" i="58"/>
  <c r="W8" i="58"/>
  <c r="U8" i="58"/>
  <c r="S8" i="58"/>
  <c r="R8" i="58"/>
  <c r="AU7" i="58"/>
  <c r="AT7" i="58"/>
  <c r="AS7" i="58"/>
  <c r="AS9" i="58" s="1"/>
  <c r="AS12" i="58" s="1"/>
  <c r="AS20" i="58" s="1"/>
  <c r="AR7" i="58"/>
  <c r="AR8" i="58" s="1"/>
  <c r="AQ7" i="58"/>
  <c r="AP7" i="58"/>
  <c r="AP9" i="58" s="1"/>
  <c r="AP12" i="58" s="1"/>
  <c r="AO7" i="58"/>
  <c r="AO8" i="58" s="1"/>
  <c r="AN7" i="58"/>
  <c r="AM7" i="58"/>
  <c r="AL7" i="58"/>
  <c r="AK7" i="58"/>
  <c r="AK9" i="58" s="1"/>
  <c r="AK12" i="58" s="1"/>
  <c r="AK20" i="58" s="1"/>
  <c r="AJ7" i="58"/>
  <c r="AJ8" i="58" s="1"/>
  <c r="AI7" i="58"/>
  <c r="AH7" i="58"/>
  <c r="AH9" i="58" s="1"/>
  <c r="AH12" i="58" s="1"/>
  <c r="AG7" i="58"/>
  <c r="AG8" i="58" s="1"/>
  <c r="AF7" i="58"/>
  <c r="AE7" i="58"/>
  <c r="AD7" i="58"/>
  <c r="AC7" i="58"/>
  <c r="AC9" i="58" s="1"/>
  <c r="AC12" i="58" s="1"/>
  <c r="AC20" i="58" s="1"/>
  <c r="AB7" i="58"/>
  <c r="AB8" i="58" s="1"/>
  <c r="AA7" i="58"/>
  <c r="Z7" i="58"/>
  <c r="Z9" i="58" s="1"/>
  <c r="Z12" i="58" s="1"/>
  <c r="Y7" i="58"/>
  <c r="Y8" i="58" s="1"/>
  <c r="X7" i="58"/>
  <c r="W7" i="58"/>
  <c r="W9" i="58" s="1"/>
  <c r="W12" i="58" s="1"/>
  <c r="W20" i="58" s="1"/>
  <c r="V7" i="58"/>
  <c r="U7" i="58"/>
  <c r="U9" i="58" s="1"/>
  <c r="U12" i="58" s="1"/>
  <c r="U20" i="58" s="1"/>
  <c r="T7" i="58"/>
  <c r="T8" i="58" s="1"/>
  <c r="S7" i="58"/>
  <c r="R7" i="58"/>
  <c r="R9" i="58" s="1"/>
  <c r="R10" i="58" s="1"/>
  <c r="S10" i="58" s="1"/>
  <c r="AV6" i="58"/>
  <c r="AT8" i="58" l="1"/>
  <c r="AT9" i="58" s="1"/>
  <c r="AT12" i="58" s="1"/>
  <c r="AT20" i="58" s="1"/>
  <c r="AE9" i="58"/>
  <c r="AE12" i="58" s="1"/>
  <c r="AE20" i="58" s="1"/>
  <c r="AM9" i="58"/>
  <c r="AM12" i="58" s="1"/>
  <c r="AM20" i="58" s="1"/>
  <c r="AU9" i="58"/>
  <c r="AU12" i="58" s="1"/>
  <c r="R12" i="58"/>
  <c r="AD20" i="58"/>
  <c r="V8" i="58"/>
  <c r="V9" i="58" s="1"/>
  <c r="AD8" i="58"/>
  <c r="AD9" i="58"/>
  <c r="AD12" i="58" s="1"/>
  <c r="AL8" i="58"/>
  <c r="AL9" i="58" s="1"/>
  <c r="AL12" i="58" s="1"/>
  <c r="AL20" i="58" s="1"/>
  <c r="X20" i="58"/>
  <c r="AF20" i="58"/>
  <c r="AN20" i="58"/>
  <c r="Y19" i="58"/>
  <c r="Z19" i="58" s="1"/>
  <c r="AA19" i="58" s="1"/>
  <c r="AB19" i="58" s="1"/>
  <c r="AC19" i="58" s="1"/>
  <c r="AD19" i="58" s="1"/>
  <c r="AE19" i="58" s="1"/>
  <c r="AF19" i="58" s="1"/>
  <c r="AG19" i="58" s="1"/>
  <c r="AH19" i="58" s="1"/>
  <c r="AI19" i="58" s="1"/>
  <c r="AJ19" i="58" s="1"/>
  <c r="AK19" i="58" s="1"/>
  <c r="AL19" i="58" s="1"/>
  <c r="AM19" i="58" s="1"/>
  <c r="AN19" i="58" s="1"/>
  <c r="AO19" i="58" s="1"/>
  <c r="AP19" i="58" s="1"/>
  <c r="AQ19" i="58" s="1"/>
  <c r="AR19" i="58" s="1"/>
  <c r="AS19" i="58" s="1"/>
  <c r="AT19" i="58" s="1"/>
  <c r="AU19" i="58" s="1"/>
  <c r="Y20" i="58"/>
  <c r="AV18" i="58"/>
  <c r="Z20" i="58"/>
  <c r="AH20" i="58"/>
  <c r="AP20" i="58"/>
  <c r="X46" i="60"/>
  <c r="Y9" i="58"/>
  <c r="Y12" i="58" s="1"/>
  <c r="AO9" i="58"/>
  <c r="AO12" i="58" s="1"/>
  <c r="AO20" i="58" s="1"/>
  <c r="Y46" i="60"/>
  <c r="AO46" i="60"/>
  <c r="S19" i="60"/>
  <c r="AG9" i="58"/>
  <c r="AG12" i="58" s="1"/>
  <c r="AG20" i="58" s="1"/>
  <c r="R31" i="58"/>
  <c r="S31" i="58" s="1"/>
  <c r="T31" i="58" s="1"/>
  <c r="U31" i="58" s="1"/>
  <c r="V31" i="58" s="1"/>
  <c r="W31" i="58" s="1"/>
  <c r="X31" i="58" s="1"/>
  <c r="Y31" i="58" s="1"/>
  <c r="Z31" i="58" s="1"/>
  <c r="AA31" i="58" s="1"/>
  <c r="AB31" i="58" s="1"/>
  <c r="AC31" i="58" s="1"/>
  <c r="AD31" i="58" s="1"/>
  <c r="AE31" i="58" s="1"/>
  <c r="AF31" i="58" s="1"/>
  <c r="AG31" i="58" s="1"/>
  <c r="AH31" i="58" s="1"/>
  <c r="AI31" i="58" s="1"/>
  <c r="AJ31" i="58" s="1"/>
  <c r="AK31" i="58" s="1"/>
  <c r="AL31" i="58" s="1"/>
  <c r="AM31" i="58" s="1"/>
  <c r="AN31" i="58" s="1"/>
  <c r="AO31" i="58" s="1"/>
  <c r="AP31" i="58" s="1"/>
  <c r="AQ31" i="58" s="1"/>
  <c r="AR31" i="58" s="1"/>
  <c r="AS31" i="58" s="1"/>
  <c r="AT31" i="58" s="1"/>
  <c r="AV30" i="58"/>
  <c r="U8" i="60"/>
  <c r="U36" i="60" s="1"/>
  <c r="U35" i="60"/>
  <c r="AC8" i="60"/>
  <c r="AC36" i="60" s="1"/>
  <c r="AC9" i="60"/>
  <c r="AC35" i="60"/>
  <c r="AK8" i="60"/>
  <c r="AK36" i="60" s="1"/>
  <c r="AK35" i="60"/>
  <c r="AS8" i="60"/>
  <c r="AS36" i="60" s="1"/>
  <c r="AS9" i="60"/>
  <c r="AS35" i="60"/>
  <c r="Z9" i="60"/>
  <c r="AG46" i="60"/>
  <c r="AV7" i="58"/>
  <c r="V9" i="60"/>
  <c r="V35" i="60"/>
  <c r="AD9" i="60"/>
  <c r="AD35" i="60"/>
  <c r="AL9" i="60"/>
  <c r="AL35" i="60"/>
  <c r="AT9" i="60"/>
  <c r="AT35" i="60"/>
  <c r="Y8" i="60"/>
  <c r="AU8" i="60"/>
  <c r="AU36" i="60" s="1"/>
  <c r="AO9" i="60"/>
  <c r="R46" i="60"/>
  <c r="AV18" i="60"/>
  <c r="AV46" i="60" s="1"/>
  <c r="Z46" i="60"/>
  <c r="AH46" i="60"/>
  <c r="AP46" i="60"/>
  <c r="AV28" i="60"/>
  <c r="S46" i="60"/>
  <c r="AI46" i="60"/>
  <c r="AI20" i="60"/>
  <c r="AI48" i="60" s="1"/>
  <c r="T9" i="58"/>
  <c r="T12" i="58" s="1"/>
  <c r="T20" i="58" s="1"/>
  <c r="AB9" i="58"/>
  <c r="AB12" i="58" s="1"/>
  <c r="AB20" i="58" s="1"/>
  <c r="AJ9" i="58"/>
  <c r="AJ12" i="58" s="1"/>
  <c r="AJ20" i="58" s="1"/>
  <c r="AR9" i="58"/>
  <c r="AR12" i="58" s="1"/>
  <c r="AR20" i="58" s="1"/>
  <c r="AV7" i="60"/>
  <c r="AV35" i="60" s="1"/>
  <c r="AM8" i="60"/>
  <c r="AF9" i="60"/>
  <c r="AQ12" i="60"/>
  <c r="AQ40" i="60" s="1"/>
  <c r="AA46" i="60"/>
  <c r="AA20" i="60"/>
  <c r="AA48" i="60" s="1"/>
  <c r="AQ46" i="60"/>
  <c r="AQ20" i="60"/>
  <c r="AQ48" i="60" s="1"/>
  <c r="R8" i="60"/>
  <c r="AN8" i="60"/>
  <c r="S9" i="60"/>
  <c r="AG9" i="60"/>
  <c r="AU9" i="60"/>
  <c r="R20" i="58"/>
  <c r="AE8" i="60"/>
  <c r="AE36" i="60" s="1"/>
  <c r="W9" i="60"/>
  <c r="AH9" i="60"/>
  <c r="AF46" i="60"/>
  <c r="AU20" i="58"/>
  <c r="AP8" i="60"/>
  <c r="X9" i="60"/>
  <c r="T9" i="60"/>
  <c r="AB9" i="60"/>
  <c r="AJ9" i="60"/>
  <c r="AR9" i="60"/>
  <c r="V12" i="58" l="1"/>
  <c r="V20" i="58" s="1"/>
  <c r="AV9" i="58"/>
  <c r="Z37" i="60"/>
  <c r="Z12" i="60"/>
  <c r="S47" i="60"/>
  <c r="T19" i="60"/>
  <c r="AP36" i="60"/>
  <c r="AP9" i="60"/>
  <c r="AU37" i="60"/>
  <c r="AU12" i="60"/>
  <c r="T10" i="58"/>
  <c r="U10" i="58" s="1"/>
  <c r="V10" i="58" s="1"/>
  <c r="W10" i="58" s="1"/>
  <c r="X10" i="58" s="1"/>
  <c r="Y10" i="58" s="1"/>
  <c r="Z10" i="58" s="1"/>
  <c r="AA10" i="58" s="1"/>
  <c r="AB10" i="58" s="1"/>
  <c r="AC10" i="58" s="1"/>
  <c r="AD10" i="58" s="1"/>
  <c r="AE10" i="58" s="1"/>
  <c r="AF10" i="58" s="1"/>
  <c r="AG10" i="58" s="1"/>
  <c r="AH10" i="58" s="1"/>
  <c r="AI10" i="58" s="1"/>
  <c r="AJ10" i="58" s="1"/>
  <c r="AK10" i="58" s="1"/>
  <c r="AL10" i="58" s="1"/>
  <c r="AM10" i="58" s="1"/>
  <c r="AN10" i="58" s="1"/>
  <c r="AO10" i="58" s="1"/>
  <c r="AP10" i="58" s="1"/>
  <c r="AQ10" i="58" s="1"/>
  <c r="AR10" i="58" s="1"/>
  <c r="AS10" i="58" s="1"/>
  <c r="AT10" i="58" s="1"/>
  <c r="AU10" i="58" s="1"/>
  <c r="R13" i="58"/>
  <c r="S13" i="58" s="1"/>
  <c r="T13" i="58" s="1"/>
  <c r="U13" i="58" s="1"/>
  <c r="V13" i="58" s="1"/>
  <c r="W13" i="58" s="1"/>
  <c r="X13" i="58" s="1"/>
  <c r="Y13" i="58" s="1"/>
  <c r="Z13" i="58" s="1"/>
  <c r="AA13" i="58" s="1"/>
  <c r="AB13" i="58" s="1"/>
  <c r="AC13" i="58" s="1"/>
  <c r="AD13" i="58" s="1"/>
  <c r="AE13" i="58" s="1"/>
  <c r="AF13" i="58" s="1"/>
  <c r="AG13" i="58" s="1"/>
  <c r="AH13" i="58" s="1"/>
  <c r="AI13" i="58" s="1"/>
  <c r="AJ13" i="58" s="1"/>
  <c r="AK13" i="58" s="1"/>
  <c r="AL13" i="58" s="1"/>
  <c r="AM13" i="58" s="1"/>
  <c r="AN13" i="58" s="1"/>
  <c r="AO13" i="58" s="1"/>
  <c r="AP13" i="58" s="1"/>
  <c r="AQ13" i="58" s="1"/>
  <c r="AR13" i="58" s="1"/>
  <c r="AS13" i="58" s="1"/>
  <c r="AT13" i="58" s="1"/>
  <c r="AU13" i="58" s="1"/>
  <c r="AV12" i="58"/>
  <c r="AC37" i="60"/>
  <c r="AC12" i="60"/>
  <c r="AG37" i="60"/>
  <c r="AG12" i="60"/>
  <c r="AE9" i="60"/>
  <c r="AO37" i="60"/>
  <c r="AO12" i="60"/>
  <c r="AD37" i="60"/>
  <c r="AD12" i="60"/>
  <c r="AS37" i="60"/>
  <c r="AS12" i="60"/>
  <c r="X37" i="60"/>
  <c r="X12" i="60"/>
  <c r="S37" i="60"/>
  <c r="S12" i="60"/>
  <c r="U9" i="60"/>
  <c r="AV8" i="58"/>
  <c r="AR37" i="60"/>
  <c r="AR12" i="60"/>
  <c r="AN36" i="60"/>
  <c r="AN9" i="60"/>
  <c r="V37" i="60"/>
  <c r="V12" i="60"/>
  <c r="AV20" i="58"/>
  <c r="R21" i="58"/>
  <c r="S21" i="58" s="1"/>
  <c r="T21" i="58" s="1"/>
  <c r="U21" i="58" s="1"/>
  <c r="V21" i="58" s="1"/>
  <c r="W21" i="58" s="1"/>
  <c r="X21" i="58" s="1"/>
  <c r="Y21" i="58" s="1"/>
  <c r="Z21" i="58" s="1"/>
  <c r="AA21" i="58" s="1"/>
  <c r="AB21" i="58" s="1"/>
  <c r="AC21" i="58" s="1"/>
  <c r="AD21" i="58" s="1"/>
  <c r="AE21" i="58" s="1"/>
  <c r="AF21" i="58" s="1"/>
  <c r="AG21" i="58" s="1"/>
  <c r="AH21" i="58" s="1"/>
  <c r="AI21" i="58" s="1"/>
  <c r="AJ21" i="58" s="1"/>
  <c r="AK21" i="58" s="1"/>
  <c r="AL21" i="58" s="1"/>
  <c r="AM21" i="58" s="1"/>
  <c r="AN21" i="58" s="1"/>
  <c r="AO21" i="58" s="1"/>
  <c r="AP21" i="58" s="1"/>
  <c r="AQ21" i="58" s="1"/>
  <c r="AR21" i="58" s="1"/>
  <c r="AS21" i="58" s="1"/>
  <c r="AT21" i="58" s="1"/>
  <c r="AU21" i="58" s="1"/>
  <c r="AL37" i="60"/>
  <c r="AL12" i="60"/>
  <c r="AF37" i="60"/>
  <c r="AF12" i="60"/>
  <c r="Y36" i="60"/>
  <c r="Y9" i="60"/>
  <c r="AJ37" i="60"/>
  <c r="AJ12" i="60"/>
  <c r="AH37" i="60"/>
  <c r="AH12" i="60"/>
  <c r="R36" i="60"/>
  <c r="AV8" i="60"/>
  <c r="AV36" i="60" s="1"/>
  <c r="R9" i="60"/>
  <c r="AK9" i="60"/>
  <c r="T37" i="60"/>
  <c r="T12" i="60"/>
  <c r="AB12" i="60"/>
  <c r="AB37" i="60"/>
  <c r="W37" i="60"/>
  <c r="W12" i="60"/>
  <c r="AM36" i="60"/>
  <c r="AM9" i="60"/>
  <c r="AT37" i="60"/>
  <c r="AT12" i="60"/>
  <c r="AH40" i="60" l="1"/>
  <c r="AH20" i="60"/>
  <c r="AH48" i="60" s="1"/>
  <c r="AL40" i="60"/>
  <c r="AL20" i="60"/>
  <c r="AL48" i="60" s="1"/>
  <c r="AR40" i="60"/>
  <c r="AR20" i="60"/>
  <c r="AR48" i="60" s="1"/>
  <c r="AS40" i="60"/>
  <c r="AS20" i="60"/>
  <c r="AS48" i="60" s="1"/>
  <c r="AP37" i="60"/>
  <c r="AP12" i="60"/>
  <c r="AB40" i="60"/>
  <c r="AB20" i="60"/>
  <c r="AB48" i="60" s="1"/>
  <c r="AC40" i="60"/>
  <c r="AC20" i="60"/>
  <c r="AC48" i="60" s="1"/>
  <c r="AD40" i="60"/>
  <c r="AD20" i="60"/>
  <c r="AD48" i="60" s="1"/>
  <c r="U19" i="60"/>
  <c r="T47" i="60"/>
  <c r="AT40" i="60"/>
  <c r="AT20" i="60"/>
  <c r="AT48" i="60" s="1"/>
  <c r="T20" i="60"/>
  <c r="T48" i="60" s="1"/>
  <c r="T40" i="60"/>
  <c r="AJ20" i="60"/>
  <c r="AJ48" i="60" s="1"/>
  <c r="AJ40" i="60"/>
  <c r="U37" i="60"/>
  <c r="U12" i="60"/>
  <c r="Z40" i="60"/>
  <c r="Z20" i="60"/>
  <c r="Z48" i="60" s="1"/>
  <c r="AK37" i="60"/>
  <c r="AK12" i="60"/>
  <c r="V40" i="60"/>
  <c r="V20" i="60"/>
  <c r="V48" i="60" s="1"/>
  <c r="S40" i="60"/>
  <c r="S20" i="60"/>
  <c r="S48" i="60" s="1"/>
  <c r="R37" i="60"/>
  <c r="R12" i="60"/>
  <c r="R10" i="60"/>
  <c r="AV9" i="60"/>
  <c r="AV37" i="60" s="1"/>
  <c r="W40" i="60"/>
  <c r="W20" i="60"/>
  <c r="W48" i="60" s="1"/>
  <c r="AF40" i="60"/>
  <c r="AF20" i="60"/>
  <c r="AF48" i="60" s="1"/>
  <c r="AN37" i="60"/>
  <c r="AN12" i="60"/>
  <c r="X40" i="60"/>
  <c r="X20" i="60"/>
  <c r="X48" i="60" s="1"/>
  <c r="AE37" i="60"/>
  <c r="AE12" i="60"/>
  <c r="AU40" i="60"/>
  <c r="AU20" i="60"/>
  <c r="AU48" i="60" s="1"/>
  <c r="AM37" i="60"/>
  <c r="AM12" i="60"/>
  <c r="Y37" i="60"/>
  <c r="Y12" i="60"/>
  <c r="AO40" i="60"/>
  <c r="AO20" i="60"/>
  <c r="AO48" i="60" s="1"/>
  <c r="AG40" i="60"/>
  <c r="AG20" i="60"/>
  <c r="AG48" i="60" s="1"/>
  <c r="AE40" i="60" l="1"/>
  <c r="AE20" i="60"/>
  <c r="AE48" i="60" s="1"/>
  <c r="Y40" i="60"/>
  <c r="Y20" i="60"/>
  <c r="Y48" i="60" s="1"/>
  <c r="AK40" i="60"/>
  <c r="AK20" i="60"/>
  <c r="AK48" i="60" s="1"/>
  <c r="R38" i="60"/>
  <c r="S10" i="60"/>
  <c r="AM40" i="60"/>
  <c r="AM20" i="60"/>
  <c r="AM48" i="60" s="1"/>
  <c r="AN40" i="60"/>
  <c r="AN20" i="60"/>
  <c r="AN48" i="60" s="1"/>
  <c r="AV12" i="60"/>
  <c r="AV40" i="60" s="1"/>
  <c r="R40" i="60"/>
  <c r="R13" i="60"/>
  <c r="R20" i="60"/>
  <c r="U40" i="60"/>
  <c r="U20" i="60"/>
  <c r="U48" i="60" s="1"/>
  <c r="AP40" i="60"/>
  <c r="AP20" i="60"/>
  <c r="AP48" i="60" s="1"/>
  <c r="V19" i="60"/>
  <c r="U47" i="60"/>
  <c r="S38" i="60" l="1"/>
  <c r="T10" i="60"/>
  <c r="R21" i="60"/>
  <c r="AV20" i="60"/>
  <c r="AV48" i="60" s="1"/>
  <c r="R48" i="60"/>
  <c r="W19" i="60"/>
  <c r="V47" i="60"/>
  <c r="R41" i="60"/>
  <c r="S13" i="60"/>
  <c r="X19" i="60" l="1"/>
  <c r="W47" i="60"/>
  <c r="S21" i="60"/>
  <c r="R49" i="60"/>
  <c r="U10" i="60"/>
  <c r="T38" i="60"/>
  <c r="S41" i="60"/>
  <c r="T13" i="60"/>
  <c r="T41" i="60" l="1"/>
  <c r="U13" i="60"/>
  <c r="V10" i="60"/>
  <c r="U38" i="60"/>
  <c r="S49" i="60"/>
  <c r="T21" i="60"/>
  <c r="X47" i="60"/>
  <c r="Y19" i="60"/>
  <c r="Y47" i="60" l="1"/>
  <c r="Z19" i="60"/>
  <c r="T49" i="60"/>
  <c r="U21" i="60"/>
  <c r="W10" i="60"/>
  <c r="V38" i="60"/>
  <c r="U41" i="60"/>
  <c r="V13" i="60"/>
  <c r="V41" i="60" l="1"/>
  <c r="W13" i="60"/>
  <c r="W38" i="60"/>
  <c r="X10" i="60"/>
  <c r="U49" i="60"/>
  <c r="V21" i="60"/>
  <c r="Z47" i="60"/>
  <c r="AA19" i="60"/>
  <c r="AA47" i="60" l="1"/>
  <c r="AB19" i="60"/>
  <c r="V49" i="60"/>
  <c r="W21" i="60"/>
  <c r="X38" i="60"/>
  <c r="Y10" i="60"/>
  <c r="W41" i="60"/>
  <c r="X13" i="60"/>
  <c r="X41" i="60" l="1"/>
  <c r="Y13" i="60"/>
  <c r="Y38" i="60"/>
  <c r="Z10" i="60"/>
  <c r="W49" i="60"/>
  <c r="X21" i="60"/>
  <c r="AC19" i="60"/>
  <c r="AB47" i="60"/>
  <c r="AD19" i="60" l="1"/>
  <c r="AC47" i="60"/>
  <c r="X49" i="60"/>
  <c r="Y21" i="60"/>
  <c r="Z38" i="60"/>
  <c r="AA10" i="60"/>
  <c r="Y41" i="60"/>
  <c r="Z13" i="60"/>
  <c r="Z41" i="60" l="1"/>
  <c r="AA13" i="60"/>
  <c r="AB10" i="60"/>
  <c r="AA38" i="60"/>
  <c r="Z21" i="60"/>
  <c r="Y49" i="60"/>
  <c r="AE19" i="60"/>
  <c r="AD47" i="60"/>
  <c r="AA21" i="60" l="1"/>
  <c r="Z49" i="60"/>
  <c r="AF19" i="60"/>
  <c r="AE47" i="60"/>
  <c r="AC10" i="60"/>
  <c r="AB38" i="60"/>
  <c r="AA41" i="60"/>
  <c r="AB13" i="60"/>
  <c r="AC13" i="60" l="1"/>
  <c r="AB41" i="60"/>
  <c r="AD10" i="60"/>
  <c r="AC38" i="60"/>
  <c r="AF47" i="60"/>
  <c r="AG19" i="60"/>
  <c r="AA49" i="60"/>
  <c r="AB21" i="60"/>
  <c r="AC21" i="60" l="1"/>
  <c r="AB49" i="60"/>
  <c r="AG47" i="60"/>
  <c r="AH19" i="60"/>
  <c r="AE10" i="60"/>
  <c r="AD38" i="60"/>
  <c r="AC41" i="60"/>
  <c r="AD13" i="60"/>
  <c r="AD41" i="60" l="1"/>
  <c r="AE13" i="60"/>
  <c r="AE38" i="60"/>
  <c r="AF10" i="60"/>
  <c r="AH47" i="60"/>
  <c r="AI19" i="60"/>
  <c r="AC49" i="60"/>
  <c r="AD21" i="60"/>
  <c r="AD49" i="60" l="1"/>
  <c r="AE21" i="60"/>
  <c r="AI47" i="60"/>
  <c r="AJ19" i="60"/>
  <c r="AF38" i="60"/>
  <c r="AG10" i="60"/>
  <c r="AE41" i="60"/>
  <c r="AF13" i="60"/>
  <c r="AF41" i="60" l="1"/>
  <c r="AG13" i="60"/>
  <c r="AG38" i="60"/>
  <c r="AH10" i="60"/>
  <c r="AK19" i="60"/>
  <c r="AJ47" i="60"/>
  <c r="AE49" i="60"/>
  <c r="AF21" i="60"/>
  <c r="AF49" i="60" l="1"/>
  <c r="AG21" i="60"/>
  <c r="AL19" i="60"/>
  <c r="AK47" i="60"/>
  <c r="AH38" i="60"/>
  <c r="AI10" i="60"/>
  <c r="AG41" i="60"/>
  <c r="AH13" i="60"/>
  <c r="AJ10" i="60" l="1"/>
  <c r="AI38" i="60"/>
  <c r="AH41" i="60"/>
  <c r="AI13" i="60"/>
  <c r="AM19" i="60"/>
  <c r="AL47" i="60"/>
  <c r="AH21" i="60"/>
  <c r="AG49" i="60"/>
  <c r="AI21" i="60" l="1"/>
  <c r="AH49" i="60"/>
  <c r="AN19" i="60"/>
  <c r="AM47" i="60"/>
  <c r="AI41" i="60"/>
  <c r="AJ13" i="60"/>
  <c r="AK10" i="60"/>
  <c r="AJ38" i="60"/>
  <c r="AJ41" i="60" l="1"/>
  <c r="AK13" i="60"/>
  <c r="AL10" i="60"/>
  <c r="AK38" i="60"/>
  <c r="AN47" i="60"/>
  <c r="AO19" i="60"/>
  <c r="AI49" i="60"/>
  <c r="AJ21" i="60"/>
  <c r="AO47" i="60" l="1"/>
  <c r="AP19" i="60"/>
  <c r="AK21" i="60"/>
  <c r="AJ49" i="60"/>
  <c r="AM10" i="60"/>
  <c r="AL38" i="60"/>
  <c r="AK41" i="60"/>
  <c r="AL13" i="60"/>
  <c r="AL41" i="60" l="1"/>
  <c r="AM13" i="60"/>
  <c r="AM38" i="60"/>
  <c r="AN10" i="60"/>
  <c r="AK49" i="60"/>
  <c r="AL21" i="60"/>
  <c r="AQ19" i="60"/>
  <c r="AP47" i="60"/>
  <c r="AL49" i="60" l="1"/>
  <c r="AM21" i="60"/>
  <c r="AQ47" i="60"/>
  <c r="AR19" i="60"/>
  <c r="AN38" i="60"/>
  <c r="AO10" i="60"/>
  <c r="AM41" i="60"/>
  <c r="AN13" i="60"/>
  <c r="AN41" i="60" l="1"/>
  <c r="AO13" i="60"/>
  <c r="AO38" i="60"/>
  <c r="AP10" i="60"/>
  <c r="AS19" i="60"/>
  <c r="AR47" i="60"/>
  <c r="AM49" i="60"/>
  <c r="AN21" i="60"/>
  <c r="AN49" i="60" l="1"/>
  <c r="AO21" i="60"/>
  <c r="AT19" i="60"/>
  <c r="AS47" i="60"/>
  <c r="AP38" i="60"/>
  <c r="AQ10" i="60"/>
  <c r="AO41" i="60"/>
  <c r="AP13" i="60"/>
  <c r="AP41" i="60" l="1"/>
  <c r="AQ13" i="60"/>
  <c r="AR10" i="60"/>
  <c r="AQ38" i="60"/>
  <c r="AU19" i="60"/>
  <c r="AU47" i="60" s="1"/>
  <c r="AT47" i="60"/>
  <c r="AP21" i="60"/>
  <c r="AO49" i="60"/>
  <c r="AQ21" i="60" l="1"/>
  <c r="AP49" i="60"/>
  <c r="AS10" i="60"/>
  <c r="AR38" i="60"/>
  <c r="AQ41" i="60"/>
  <c r="AR13" i="60"/>
  <c r="AS13" i="60" l="1"/>
  <c r="AR41" i="60"/>
  <c r="AT10" i="60"/>
  <c r="AS38" i="60"/>
  <c r="AQ49" i="60"/>
  <c r="AR21" i="60"/>
  <c r="AR49" i="60" l="1"/>
  <c r="AS21" i="60"/>
  <c r="AU10" i="60"/>
  <c r="AU38" i="60" s="1"/>
  <c r="AT38" i="60"/>
  <c r="AS41" i="60"/>
  <c r="AT13" i="60"/>
  <c r="AT41" i="60" l="1"/>
  <c r="AU41" i="60"/>
  <c r="AS49" i="60"/>
  <c r="AT21" i="60"/>
  <c r="D13" i="10"/>
  <c r="D8" i="10"/>
  <c r="D14" i="10" s="1"/>
  <c r="D17" i="10" s="1"/>
  <c r="V83" i="24"/>
  <c r="X80" i="24"/>
  <c r="X77" i="24"/>
  <c r="Z74" i="24"/>
  <c r="Z69" i="24"/>
  <c r="W65" i="24"/>
  <c r="AB61" i="24"/>
  <c r="W58" i="24"/>
  <c r="X51" i="24"/>
  <c r="V46" i="24"/>
  <c r="V35" i="24"/>
  <c r="V27" i="24"/>
  <c r="V22" i="24"/>
  <c r="V15" i="24"/>
  <c r="V10" i="24"/>
  <c r="V6" i="24"/>
  <c r="V25" i="54"/>
  <c r="AS46" i="24"/>
  <c r="AU46" i="24"/>
  <c r="AT46" i="24"/>
  <c r="AR46" i="24"/>
  <c r="AQ46" i="24"/>
  <c r="AP46" i="24"/>
  <c r="AO46" i="24"/>
  <c r="AN46" i="24"/>
  <c r="AM46" i="24"/>
  <c r="AK46" i="24"/>
  <c r="AJ46" i="24"/>
  <c r="AI46" i="24"/>
  <c r="AH46" i="24"/>
  <c r="AG46" i="24"/>
  <c r="AF46" i="24"/>
  <c r="AE46" i="24"/>
  <c r="AD46" i="24"/>
  <c r="AC46" i="24"/>
  <c r="AB46" i="24"/>
  <c r="AA46" i="24"/>
  <c r="Z46" i="24"/>
  <c r="Y46" i="24"/>
  <c r="X46" i="24"/>
  <c r="W46" i="24"/>
  <c r="U46" i="24"/>
  <c r="T46" i="24"/>
  <c r="S46" i="24"/>
  <c r="R46" i="24"/>
  <c r="AL46" i="24"/>
  <c r="AW50" i="24"/>
  <c r="AV50" i="24"/>
  <c r="AW31" i="24"/>
  <c r="AW30" i="24"/>
  <c r="AV31" i="24"/>
  <c r="AX31" i="24" s="1"/>
  <c r="AV30" i="24"/>
  <c r="AX30" i="24" s="1"/>
  <c r="AW32" i="24"/>
  <c r="S80" i="24"/>
  <c r="T80" i="24"/>
  <c r="U80" i="24"/>
  <c r="V80" i="24"/>
  <c r="W80" i="24"/>
  <c r="Y80" i="24"/>
  <c r="Z80" i="24"/>
  <c r="AA80" i="24"/>
  <c r="AB80" i="24"/>
  <c r="AC80" i="24"/>
  <c r="AD80" i="24"/>
  <c r="AE80" i="24"/>
  <c r="AF80" i="24"/>
  <c r="AG80" i="24"/>
  <c r="AH80" i="24"/>
  <c r="AI80" i="24"/>
  <c r="AJ80" i="24"/>
  <c r="AK80" i="24"/>
  <c r="AL80" i="24"/>
  <c r="AM80" i="24"/>
  <c r="AN80" i="24"/>
  <c r="AO80" i="24"/>
  <c r="AP80" i="24"/>
  <c r="AQ80" i="24"/>
  <c r="AR80" i="24"/>
  <c r="AS80" i="24"/>
  <c r="AT80" i="24"/>
  <c r="AU80" i="24"/>
  <c r="R80" i="24"/>
  <c r="AW80" i="24"/>
  <c r="AV82" i="24"/>
  <c r="AL25" i="54"/>
  <c r="R36" i="54"/>
  <c r="AV34" i="56"/>
  <c r="AV80" i="56"/>
  <c r="R88" i="56"/>
  <c r="S88" i="56"/>
  <c r="T88" i="56"/>
  <c r="U88" i="56"/>
  <c r="V88" i="56"/>
  <c r="W88" i="56"/>
  <c r="X88" i="56"/>
  <c r="Y88" i="56"/>
  <c r="Z88" i="56"/>
  <c r="AA88" i="56"/>
  <c r="AB88" i="56"/>
  <c r="AC88" i="56"/>
  <c r="AD88" i="56"/>
  <c r="AE88" i="56"/>
  <c r="AF88" i="56"/>
  <c r="AG88" i="56"/>
  <c r="AH88" i="56"/>
  <c r="AI88" i="56"/>
  <c r="AJ88" i="56"/>
  <c r="AK88" i="56"/>
  <c r="AL88" i="56"/>
  <c r="AM88" i="56"/>
  <c r="AN88" i="56"/>
  <c r="AO88" i="56"/>
  <c r="AP88" i="56"/>
  <c r="AQ88" i="56"/>
  <c r="AR88" i="56"/>
  <c r="AS88" i="56"/>
  <c r="AT88" i="56"/>
  <c r="AU88" i="56"/>
  <c r="R43" i="56"/>
  <c r="S74" i="24"/>
  <c r="T74" i="24"/>
  <c r="U74" i="24"/>
  <c r="V74" i="24"/>
  <c r="W74" i="24"/>
  <c r="X74" i="24"/>
  <c r="Y74" i="24"/>
  <c r="AA74" i="24"/>
  <c r="AB74" i="24"/>
  <c r="AC74" i="24"/>
  <c r="AD74" i="24"/>
  <c r="AE74" i="24"/>
  <c r="AF74" i="24"/>
  <c r="AG74" i="24"/>
  <c r="AH74" i="24"/>
  <c r="AI74" i="24"/>
  <c r="AJ74" i="24"/>
  <c r="AK74" i="24"/>
  <c r="AL74" i="24"/>
  <c r="AM74" i="24"/>
  <c r="AN74" i="24"/>
  <c r="AO74" i="24"/>
  <c r="AP74" i="24"/>
  <c r="AQ74" i="24"/>
  <c r="AR74" i="24"/>
  <c r="AS74" i="24"/>
  <c r="AT74" i="24"/>
  <c r="AW74" i="24" s="1"/>
  <c r="AU74" i="24"/>
  <c r="R74" i="24"/>
  <c r="AV75" i="24"/>
  <c r="AW75" i="24" s="1"/>
  <c r="S77" i="24"/>
  <c r="T77" i="24"/>
  <c r="U77" i="24"/>
  <c r="V77" i="24"/>
  <c r="W77" i="24"/>
  <c r="Y77" i="24"/>
  <c r="Z77" i="24"/>
  <c r="AA77" i="24"/>
  <c r="AB77" i="24"/>
  <c r="AC77" i="24"/>
  <c r="AD77" i="24"/>
  <c r="AE77" i="24"/>
  <c r="AF77" i="24"/>
  <c r="AG77" i="24"/>
  <c r="AH77" i="24"/>
  <c r="AI77" i="24"/>
  <c r="AJ77" i="24"/>
  <c r="AK77" i="24"/>
  <c r="AL77" i="24"/>
  <c r="AM77" i="24"/>
  <c r="AN77" i="24"/>
  <c r="AO77" i="24"/>
  <c r="AP77" i="24"/>
  <c r="AQ77" i="24"/>
  <c r="AR77" i="24"/>
  <c r="AS77" i="24"/>
  <c r="AT77" i="24"/>
  <c r="AU77" i="24"/>
  <c r="R77" i="24"/>
  <c r="AV77" i="24" s="1"/>
  <c r="AV78" i="24"/>
  <c r="AW78" i="24" s="1"/>
  <c r="AX78" i="24" s="1"/>
  <c r="F109" i="1"/>
  <c r="I104" i="1"/>
  <c r="I105" i="1"/>
  <c r="I106" i="1"/>
  <c r="I107" i="1"/>
  <c r="I108" i="1"/>
  <c r="I103" i="1"/>
  <c r="I109" i="1" s="1"/>
  <c r="C34" i="10"/>
  <c r="C33" i="10"/>
  <c r="C32" i="10"/>
  <c r="C31" i="10"/>
  <c r="C30" i="10"/>
  <c r="C29" i="10"/>
  <c r="V12" i="7"/>
  <c r="V17" i="7"/>
  <c r="V24" i="7"/>
  <c r="V29" i="7"/>
  <c r="V37" i="7"/>
  <c r="V46" i="7"/>
  <c r="V48" i="7"/>
  <c r="V53" i="7"/>
  <c r="V58" i="7"/>
  <c r="V60" i="7"/>
  <c r="V63" i="7"/>
  <c r="V67" i="7"/>
  <c r="V71" i="7"/>
  <c r="V76" i="7"/>
  <c r="V79" i="7"/>
  <c r="V82" i="7"/>
  <c r="V85" i="7"/>
  <c r="V90" i="7"/>
  <c r="AW89" i="24"/>
  <c r="AW87" i="24"/>
  <c r="AW86" i="24"/>
  <c r="AW85" i="24"/>
  <c r="AW84" i="24"/>
  <c r="AW81" i="24"/>
  <c r="AW79" i="24"/>
  <c r="AW76" i="24"/>
  <c r="AW73" i="24"/>
  <c r="AW72" i="24"/>
  <c r="AW71" i="24"/>
  <c r="AW70" i="24"/>
  <c r="AW68" i="24"/>
  <c r="AW67" i="24"/>
  <c r="AW66" i="24"/>
  <c r="AW64" i="24"/>
  <c r="AW63" i="24"/>
  <c r="AW62" i="24"/>
  <c r="AW60" i="24"/>
  <c r="AW59" i="24"/>
  <c r="AW57" i="24"/>
  <c r="AW55" i="24"/>
  <c r="AW54" i="24"/>
  <c r="AW53" i="24"/>
  <c r="AW52" i="24"/>
  <c r="AW49" i="24"/>
  <c r="AW48" i="24"/>
  <c r="AW47" i="24"/>
  <c r="AW45" i="24"/>
  <c r="AW43" i="24"/>
  <c r="AW42" i="24"/>
  <c r="AW41" i="24"/>
  <c r="AW40" i="24"/>
  <c r="AW39" i="24"/>
  <c r="AX39" i="24" s="1"/>
  <c r="AW38" i="24"/>
  <c r="AW37" i="24"/>
  <c r="AW36" i="24"/>
  <c r="AW34" i="24"/>
  <c r="AW33" i="24"/>
  <c r="AW29" i="24"/>
  <c r="AX29" i="24" s="1"/>
  <c r="AW28" i="24"/>
  <c r="AW26" i="24"/>
  <c r="AW25" i="24"/>
  <c r="AW24" i="24"/>
  <c r="AX24" i="24"/>
  <c r="AW23" i="24"/>
  <c r="AW21" i="24"/>
  <c r="AW20" i="24"/>
  <c r="AW19" i="24"/>
  <c r="AW18" i="24"/>
  <c r="AW17" i="24"/>
  <c r="AW16" i="24"/>
  <c r="AW14" i="24"/>
  <c r="AW13" i="24"/>
  <c r="AW12" i="24"/>
  <c r="AW11" i="24"/>
  <c r="AX11" i="24" s="1"/>
  <c r="AW9" i="24"/>
  <c r="AW8" i="24"/>
  <c r="AW7" i="24"/>
  <c r="AU88" i="24"/>
  <c r="AT88" i="24"/>
  <c r="AS88" i="24"/>
  <c r="AR88" i="24"/>
  <c r="AQ88" i="24"/>
  <c r="AP88" i="24"/>
  <c r="AO88" i="24"/>
  <c r="AN88" i="24"/>
  <c r="AM88" i="24"/>
  <c r="AL88" i="24"/>
  <c r="AK88" i="24"/>
  <c r="AJ88" i="24"/>
  <c r="AI88" i="24"/>
  <c r="AH88" i="24"/>
  <c r="AG88" i="24"/>
  <c r="AF88" i="24"/>
  <c r="AE88" i="24"/>
  <c r="AD88" i="24"/>
  <c r="AC88" i="24"/>
  <c r="AB88" i="24"/>
  <c r="AA88" i="24"/>
  <c r="Z88" i="24"/>
  <c r="Y88" i="24"/>
  <c r="X88" i="24"/>
  <c r="W88" i="24"/>
  <c r="V88" i="24"/>
  <c r="U88" i="24"/>
  <c r="T88" i="24"/>
  <c r="S88" i="24"/>
  <c r="R88" i="24"/>
  <c r="AV88" i="24" s="1"/>
  <c r="AU83" i="24"/>
  <c r="AT83" i="24"/>
  <c r="AS83" i="24"/>
  <c r="AR83" i="24"/>
  <c r="AQ83" i="24"/>
  <c r="AP83" i="24"/>
  <c r="AO83" i="24"/>
  <c r="AN83" i="24"/>
  <c r="AM83" i="24"/>
  <c r="AL83" i="24"/>
  <c r="AK83" i="24"/>
  <c r="AJ83" i="24"/>
  <c r="AI83" i="24"/>
  <c r="AH83" i="24"/>
  <c r="AG83" i="24"/>
  <c r="AF83" i="24"/>
  <c r="AE83" i="24"/>
  <c r="AD83" i="24"/>
  <c r="AC83" i="24"/>
  <c r="AB83" i="24"/>
  <c r="AA83" i="24"/>
  <c r="Z83" i="24"/>
  <c r="Y83" i="24"/>
  <c r="X83" i="24"/>
  <c r="W83" i="24"/>
  <c r="U83" i="24"/>
  <c r="T83" i="24"/>
  <c r="S83" i="24"/>
  <c r="R83" i="24"/>
  <c r="AU69" i="24"/>
  <c r="AT69" i="24"/>
  <c r="AS69" i="24"/>
  <c r="AR69" i="24"/>
  <c r="AQ69" i="24"/>
  <c r="AP69" i="24"/>
  <c r="AO69" i="24"/>
  <c r="AN69" i="24"/>
  <c r="AM69" i="24"/>
  <c r="AL69" i="24"/>
  <c r="AK69" i="24"/>
  <c r="AJ69" i="24"/>
  <c r="AI69" i="24"/>
  <c r="AH69" i="24"/>
  <c r="AG69" i="24"/>
  <c r="AF69" i="24"/>
  <c r="AE69" i="24"/>
  <c r="AD69" i="24"/>
  <c r="AC69" i="24"/>
  <c r="AB69" i="24"/>
  <c r="AA69" i="24"/>
  <c r="Y69" i="24"/>
  <c r="X69" i="24"/>
  <c r="W69" i="24"/>
  <c r="V69" i="24"/>
  <c r="U69" i="24"/>
  <c r="T69" i="24"/>
  <c r="S69" i="24"/>
  <c r="R69" i="24"/>
  <c r="AU65" i="24"/>
  <c r="AT65" i="24"/>
  <c r="AS65" i="24"/>
  <c r="AR65" i="24"/>
  <c r="AQ65" i="24"/>
  <c r="AP65" i="24"/>
  <c r="AO65" i="24"/>
  <c r="AN65" i="24"/>
  <c r="AM65" i="24"/>
  <c r="AL65" i="24"/>
  <c r="AK65" i="24"/>
  <c r="AJ65" i="24"/>
  <c r="AI65" i="24"/>
  <c r="AH65" i="24"/>
  <c r="AG65" i="24"/>
  <c r="AF65" i="24"/>
  <c r="AE65" i="24"/>
  <c r="AD65" i="24"/>
  <c r="AC65" i="24"/>
  <c r="AB65" i="24"/>
  <c r="AA65" i="24"/>
  <c r="Z65" i="24"/>
  <c r="Y65" i="24"/>
  <c r="X65" i="24"/>
  <c r="V65" i="24"/>
  <c r="U65" i="24"/>
  <c r="T65" i="24"/>
  <c r="S65" i="24"/>
  <c r="R65" i="24"/>
  <c r="AU61" i="24"/>
  <c r="AT61" i="24"/>
  <c r="AS61" i="24"/>
  <c r="AR61" i="24"/>
  <c r="AQ61" i="24"/>
  <c r="AP61" i="24"/>
  <c r="AO61" i="24"/>
  <c r="AN61" i="24"/>
  <c r="AM61" i="24"/>
  <c r="AL61" i="24"/>
  <c r="AK61" i="24"/>
  <c r="AJ61" i="24"/>
  <c r="AI61" i="24"/>
  <c r="AH61" i="24"/>
  <c r="AG61" i="24"/>
  <c r="AG90" i="24" s="1"/>
  <c r="AF61" i="24"/>
  <c r="AE61" i="24"/>
  <c r="AD61" i="24"/>
  <c r="AC61" i="24"/>
  <c r="AA61" i="24"/>
  <c r="Z61" i="24"/>
  <c r="Y61" i="24"/>
  <c r="X61" i="24"/>
  <c r="W61" i="24"/>
  <c r="V61" i="24"/>
  <c r="U61" i="24"/>
  <c r="T61" i="24"/>
  <c r="S61" i="24"/>
  <c r="R61" i="24"/>
  <c r="AV61" i="24" s="1"/>
  <c r="AU58" i="24"/>
  <c r="AT58" i="24"/>
  <c r="AS58" i="24"/>
  <c r="AR58" i="24"/>
  <c r="AQ58" i="24"/>
  <c r="AP58" i="24"/>
  <c r="AO58" i="24"/>
  <c r="AN58" i="24"/>
  <c r="AM58" i="24"/>
  <c r="AL58" i="24"/>
  <c r="AK58" i="24"/>
  <c r="AJ58" i="24"/>
  <c r="AI58" i="24"/>
  <c r="AH58" i="24"/>
  <c r="AG58" i="24"/>
  <c r="AF58" i="24"/>
  <c r="AE58" i="24"/>
  <c r="AD58" i="24"/>
  <c r="AC58" i="24"/>
  <c r="AB58" i="24"/>
  <c r="AA58" i="24"/>
  <c r="Z58" i="24"/>
  <c r="Y58" i="24"/>
  <c r="X58" i="24"/>
  <c r="V58" i="24"/>
  <c r="U58" i="24"/>
  <c r="T58" i="24"/>
  <c r="S58" i="24"/>
  <c r="R58" i="24"/>
  <c r="AU56" i="24"/>
  <c r="AT56" i="24"/>
  <c r="AS56" i="24"/>
  <c r="AR56" i="24"/>
  <c r="AQ56" i="24"/>
  <c r="AP56" i="24"/>
  <c r="AO56" i="24"/>
  <c r="AN56" i="24"/>
  <c r="AM56" i="24"/>
  <c r="AL56" i="24"/>
  <c r="AK56" i="24"/>
  <c r="AJ56" i="24"/>
  <c r="AI56" i="24"/>
  <c r="AH56" i="24"/>
  <c r="AG56" i="24"/>
  <c r="AF56" i="24"/>
  <c r="AE56" i="24"/>
  <c r="AD56" i="24"/>
  <c r="AC56" i="24"/>
  <c r="AB56" i="24"/>
  <c r="AA56" i="24"/>
  <c r="Z56" i="24"/>
  <c r="Y56" i="24"/>
  <c r="X56" i="24"/>
  <c r="W56" i="24"/>
  <c r="V56" i="24"/>
  <c r="U56" i="24"/>
  <c r="T56" i="24"/>
  <c r="AW56" i="24" s="1"/>
  <c r="S56" i="24"/>
  <c r="R56" i="24"/>
  <c r="AU51" i="24"/>
  <c r="AT51" i="24"/>
  <c r="AS51" i="24"/>
  <c r="AR51" i="24"/>
  <c r="AQ51" i="24"/>
  <c r="AP51" i="24"/>
  <c r="AO51" i="24"/>
  <c r="AN51" i="24"/>
  <c r="AM51" i="24"/>
  <c r="AL51" i="24"/>
  <c r="AK51" i="24"/>
  <c r="AJ51" i="24"/>
  <c r="AI51" i="24"/>
  <c r="AH51" i="24"/>
  <c r="AG51" i="24"/>
  <c r="AF51" i="24"/>
  <c r="AE51" i="24"/>
  <c r="AD51" i="24"/>
  <c r="AC51" i="24"/>
  <c r="AB51" i="24"/>
  <c r="AA51" i="24"/>
  <c r="Z51" i="24"/>
  <c r="Y51" i="24"/>
  <c r="W51" i="24"/>
  <c r="V51" i="24"/>
  <c r="U51" i="24"/>
  <c r="T51" i="24"/>
  <c r="S51" i="24"/>
  <c r="R51" i="24"/>
  <c r="AU44" i="24"/>
  <c r="AT44" i="24"/>
  <c r="AS44" i="24"/>
  <c r="AR44" i="24"/>
  <c r="AQ44" i="24"/>
  <c r="AP44" i="24"/>
  <c r="AO44" i="24"/>
  <c r="AN44" i="24"/>
  <c r="AM44" i="24"/>
  <c r="AL44" i="24"/>
  <c r="AK44" i="24"/>
  <c r="AJ44" i="24"/>
  <c r="AI44" i="24"/>
  <c r="AH44" i="24"/>
  <c r="AG44" i="24"/>
  <c r="AF44" i="24"/>
  <c r="AE44" i="24"/>
  <c r="AD44" i="24"/>
  <c r="AC44" i="24"/>
  <c r="AB44" i="24"/>
  <c r="AA44" i="24"/>
  <c r="Z44" i="24"/>
  <c r="Y44" i="24"/>
  <c r="X44" i="24"/>
  <c r="W44" i="24"/>
  <c r="V44" i="24"/>
  <c r="U44" i="24"/>
  <c r="T44" i="24"/>
  <c r="S44" i="24"/>
  <c r="R44" i="24"/>
  <c r="AV44" i="24" s="1"/>
  <c r="AU35" i="24"/>
  <c r="AT35" i="24"/>
  <c r="AS35" i="24"/>
  <c r="AR35" i="24"/>
  <c r="AQ35" i="24"/>
  <c r="AP35" i="24"/>
  <c r="AO35" i="24"/>
  <c r="AN35" i="24"/>
  <c r="AM35" i="24"/>
  <c r="AL35" i="24"/>
  <c r="AK35" i="24"/>
  <c r="AJ35" i="24"/>
  <c r="AI35" i="24"/>
  <c r="AH35" i="24"/>
  <c r="AG35" i="24"/>
  <c r="AF35" i="24"/>
  <c r="AE35" i="24"/>
  <c r="AD35" i="24"/>
  <c r="AC35" i="24"/>
  <c r="AB35" i="24"/>
  <c r="AA35" i="24"/>
  <c r="Z35" i="24"/>
  <c r="Y35" i="24"/>
  <c r="X35" i="24"/>
  <c r="W35" i="24"/>
  <c r="U35" i="24"/>
  <c r="T35" i="24"/>
  <c r="S35" i="24"/>
  <c r="R35" i="24"/>
  <c r="AU27" i="24"/>
  <c r="AT27" i="24"/>
  <c r="AS27" i="24"/>
  <c r="AR27" i="24"/>
  <c r="AQ27" i="24"/>
  <c r="AP27" i="24"/>
  <c r="AO27" i="24"/>
  <c r="AN27" i="24"/>
  <c r="AM27" i="24"/>
  <c r="AL27" i="24"/>
  <c r="AK27" i="24"/>
  <c r="AJ27" i="24"/>
  <c r="AI27" i="24"/>
  <c r="AH27" i="24"/>
  <c r="AG27" i="24"/>
  <c r="AF27" i="24"/>
  <c r="AE27" i="24"/>
  <c r="AD27" i="24"/>
  <c r="AC27" i="24"/>
  <c r="AB27" i="24"/>
  <c r="AA27" i="24"/>
  <c r="Z27" i="24"/>
  <c r="Y27" i="24"/>
  <c r="X27" i="24"/>
  <c r="W27" i="24"/>
  <c r="U27" i="24"/>
  <c r="T27" i="24"/>
  <c r="S27" i="24"/>
  <c r="R27" i="24"/>
  <c r="AU22" i="24"/>
  <c r="AT22" i="24"/>
  <c r="AS22" i="24"/>
  <c r="AR22" i="24"/>
  <c r="AQ22" i="24"/>
  <c r="AP22" i="24"/>
  <c r="AO22" i="24"/>
  <c r="AN22" i="24"/>
  <c r="AM22" i="24"/>
  <c r="AL22" i="24"/>
  <c r="AK22" i="24"/>
  <c r="AJ22" i="24"/>
  <c r="AI22" i="24"/>
  <c r="AH22" i="24"/>
  <c r="AG22" i="24"/>
  <c r="AF22" i="24"/>
  <c r="AE22" i="24"/>
  <c r="AD22" i="24"/>
  <c r="AC22" i="24"/>
  <c r="AB22" i="24"/>
  <c r="AA22" i="24"/>
  <c r="Z22" i="24"/>
  <c r="Y22" i="24"/>
  <c r="X22" i="24"/>
  <c r="W22" i="24"/>
  <c r="U22" i="24"/>
  <c r="T22" i="24"/>
  <c r="S22" i="24"/>
  <c r="R22" i="24"/>
  <c r="AU15" i="24"/>
  <c r="AT15" i="24"/>
  <c r="AS15" i="24"/>
  <c r="AR15" i="24"/>
  <c r="AQ15" i="24"/>
  <c r="AP15" i="24"/>
  <c r="AO15" i="24"/>
  <c r="AN15" i="24"/>
  <c r="AM15" i="24"/>
  <c r="AL15" i="24"/>
  <c r="AK15" i="24"/>
  <c r="AJ15" i="24"/>
  <c r="AI15" i="24"/>
  <c r="AH15" i="24"/>
  <c r="AG15" i="24"/>
  <c r="AF15" i="24"/>
  <c r="AE15" i="24"/>
  <c r="AD15" i="24"/>
  <c r="AC15" i="24"/>
  <c r="AB15" i="24"/>
  <c r="AA15" i="24"/>
  <c r="Z15" i="24"/>
  <c r="Y15" i="24"/>
  <c r="X15" i="24"/>
  <c r="W15" i="24"/>
  <c r="U15" i="24"/>
  <c r="T15" i="24"/>
  <c r="S15" i="24"/>
  <c r="R15" i="24"/>
  <c r="AU10" i="24"/>
  <c r="AT10" i="24"/>
  <c r="AS10" i="24"/>
  <c r="AR10" i="24"/>
  <c r="AQ10" i="24"/>
  <c r="AP10" i="24"/>
  <c r="AO10" i="24"/>
  <c r="AN10" i="24"/>
  <c r="AM10" i="24"/>
  <c r="AL10" i="24"/>
  <c r="AK10" i="24"/>
  <c r="AJ10" i="24"/>
  <c r="AI10" i="24"/>
  <c r="AH10" i="24"/>
  <c r="AG10" i="24"/>
  <c r="AF10" i="24"/>
  <c r="AE10" i="24"/>
  <c r="AD10" i="24"/>
  <c r="AC10" i="24"/>
  <c r="AB10" i="24"/>
  <c r="AA10" i="24"/>
  <c r="Z10" i="24"/>
  <c r="Y10" i="24"/>
  <c r="X10" i="24"/>
  <c r="W10" i="24"/>
  <c r="U10" i="24"/>
  <c r="T10" i="24"/>
  <c r="S10" i="24"/>
  <c r="R10" i="24"/>
  <c r="AU6" i="24"/>
  <c r="AT6" i="24"/>
  <c r="AS6" i="24"/>
  <c r="AR6" i="24"/>
  <c r="AQ6" i="24"/>
  <c r="AP6" i="24"/>
  <c r="AO6" i="24"/>
  <c r="AN6" i="24"/>
  <c r="AM6" i="24"/>
  <c r="AL6" i="24"/>
  <c r="AK6" i="24"/>
  <c r="AJ6" i="24"/>
  <c r="AI6" i="24"/>
  <c r="AH6" i="24"/>
  <c r="AG6" i="24"/>
  <c r="AF6" i="24"/>
  <c r="AE6" i="24"/>
  <c r="AD6" i="24"/>
  <c r="AC6" i="24"/>
  <c r="AB6" i="24"/>
  <c r="AA6" i="24"/>
  <c r="Z6" i="24"/>
  <c r="Y6" i="24"/>
  <c r="X6" i="24"/>
  <c r="W6" i="24"/>
  <c r="AV6" i="24" s="1"/>
  <c r="U6" i="24"/>
  <c r="T6" i="24"/>
  <c r="S6" i="24"/>
  <c r="R6" i="24"/>
  <c r="AV87" i="24"/>
  <c r="AX87" i="24" s="1"/>
  <c r="AV86" i="24"/>
  <c r="AX86" i="24" s="1"/>
  <c r="AV85" i="24"/>
  <c r="AX85" i="24" s="1"/>
  <c r="AV84" i="24"/>
  <c r="AX84" i="24" s="1"/>
  <c r="AV81" i="24"/>
  <c r="AX81" i="24" s="1"/>
  <c r="AV79" i="24"/>
  <c r="AX79" i="24" s="1"/>
  <c r="AV76" i="24"/>
  <c r="AV73" i="24"/>
  <c r="AX73" i="24"/>
  <c r="AV72" i="24"/>
  <c r="AX72" i="24" s="1"/>
  <c r="AV71" i="24"/>
  <c r="AV70" i="24"/>
  <c r="AX70" i="24" s="1"/>
  <c r="AV68" i="24"/>
  <c r="AX68" i="24" s="1"/>
  <c r="AV67" i="24"/>
  <c r="AX67" i="24"/>
  <c r="AV66" i="24"/>
  <c r="AX66" i="24" s="1"/>
  <c r="AV64" i="24"/>
  <c r="AV63" i="24"/>
  <c r="AX63" i="24"/>
  <c r="AV62" i="24"/>
  <c r="AX62" i="24" s="1"/>
  <c r="AV60" i="24"/>
  <c r="AV59" i="24"/>
  <c r="AX59" i="24" s="1"/>
  <c r="AV57" i="24"/>
  <c r="AX57" i="24" s="1"/>
  <c r="AV55" i="24"/>
  <c r="AV54" i="24"/>
  <c r="AX54" i="24"/>
  <c r="AV53" i="24"/>
  <c r="AV52" i="24"/>
  <c r="AV49" i="24"/>
  <c r="AX49" i="24" s="1"/>
  <c r="AV48" i="24"/>
  <c r="AX48" i="24" s="1"/>
  <c r="AV47" i="24"/>
  <c r="AX47" i="24"/>
  <c r="AV45" i="24"/>
  <c r="AX45" i="24" s="1"/>
  <c r="AV43" i="24"/>
  <c r="AV42" i="24"/>
  <c r="AV41" i="24"/>
  <c r="AV40" i="24"/>
  <c r="AV39" i="24"/>
  <c r="AV38" i="24"/>
  <c r="AV37" i="24"/>
  <c r="AX37" i="24" s="1"/>
  <c r="AV36" i="24"/>
  <c r="AX36" i="24" s="1"/>
  <c r="AV34" i="24"/>
  <c r="AX34" i="24" s="1"/>
  <c r="AV33" i="24"/>
  <c r="AX33" i="24"/>
  <c r="AV32" i="24"/>
  <c r="AX32" i="24" s="1"/>
  <c r="AV29" i="24"/>
  <c r="AV28" i="24"/>
  <c r="AV26" i="24"/>
  <c r="AX26" i="24" s="1"/>
  <c r="AV25" i="24"/>
  <c r="AX25" i="24" s="1"/>
  <c r="AV24" i="24"/>
  <c r="AV23" i="24"/>
  <c r="AX23" i="24"/>
  <c r="AV21" i="24"/>
  <c r="AX21" i="24" s="1"/>
  <c r="AV20" i="24"/>
  <c r="AV19" i="24"/>
  <c r="AX19" i="24" s="1"/>
  <c r="AV18" i="24"/>
  <c r="AX18" i="24" s="1"/>
  <c r="AV17" i="24"/>
  <c r="AV16" i="24"/>
  <c r="AX16" i="24" s="1"/>
  <c r="AV14" i="24"/>
  <c r="AV13" i="24"/>
  <c r="AX13" i="24"/>
  <c r="AV12" i="24"/>
  <c r="AV11" i="24"/>
  <c r="AV9" i="24"/>
  <c r="AV8" i="24"/>
  <c r="AV7" i="24"/>
  <c r="AX7" i="24"/>
  <c r="AU93" i="56"/>
  <c r="B93" i="56"/>
  <c r="AU91" i="56"/>
  <c r="AT91" i="56"/>
  <c r="AS91" i="56"/>
  <c r="AR91" i="56"/>
  <c r="AQ91" i="56"/>
  <c r="AP91" i="56"/>
  <c r="AO91" i="56"/>
  <c r="AN91" i="56"/>
  <c r="AM91" i="56"/>
  <c r="AL91" i="56"/>
  <c r="AK91" i="56"/>
  <c r="AJ91" i="56"/>
  <c r="AI91" i="56"/>
  <c r="AH91" i="56"/>
  <c r="AG91" i="56"/>
  <c r="AF91" i="56"/>
  <c r="AE91" i="56"/>
  <c r="AD91" i="56"/>
  <c r="AC91" i="56"/>
  <c r="AB91" i="56"/>
  <c r="AA91" i="56"/>
  <c r="Z91" i="56"/>
  <c r="Y91" i="56"/>
  <c r="X91" i="56"/>
  <c r="W91" i="56"/>
  <c r="V91" i="56"/>
  <c r="U91" i="56"/>
  <c r="T91" i="56"/>
  <c r="S91" i="56"/>
  <c r="R91" i="56"/>
  <c r="B91" i="56"/>
  <c r="AV90" i="56"/>
  <c r="AU90" i="56"/>
  <c r="AT90" i="56"/>
  <c r="AS90" i="56"/>
  <c r="AR90" i="56"/>
  <c r="AQ90" i="56"/>
  <c r="AP90" i="56"/>
  <c r="AO90" i="56"/>
  <c r="AN90" i="56"/>
  <c r="AM90" i="56"/>
  <c r="AL90" i="56"/>
  <c r="AK90" i="56"/>
  <c r="AJ90" i="56"/>
  <c r="AI90" i="56"/>
  <c r="AH90" i="56"/>
  <c r="AG90" i="56"/>
  <c r="AF90" i="56"/>
  <c r="AE90" i="56"/>
  <c r="AD90" i="56"/>
  <c r="AC90" i="56"/>
  <c r="AB90" i="56"/>
  <c r="AA90" i="56"/>
  <c r="Z90" i="56"/>
  <c r="Y90" i="56"/>
  <c r="X90" i="56"/>
  <c r="W90" i="56"/>
  <c r="V90" i="56"/>
  <c r="U90" i="56"/>
  <c r="T90" i="56"/>
  <c r="S90" i="56"/>
  <c r="R90" i="56"/>
  <c r="B90" i="56"/>
  <c r="AU89" i="56"/>
  <c r="B89" i="56"/>
  <c r="AU87" i="56"/>
  <c r="AT87" i="56"/>
  <c r="AS87" i="56"/>
  <c r="AR87" i="56"/>
  <c r="AQ87" i="56"/>
  <c r="AP87" i="56"/>
  <c r="AO87" i="56"/>
  <c r="AN87" i="56"/>
  <c r="AM87" i="56"/>
  <c r="AL87" i="56"/>
  <c r="AK87" i="56"/>
  <c r="AJ87" i="56"/>
  <c r="AI87" i="56"/>
  <c r="AH87" i="56"/>
  <c r="AG87" i="56"/>
  <c r="AF87" i="56"/>
  <c r="AE87" i="56"/>
  <c r="AD87" i="56"/>
  <c r="AC87" i="56"/>
  <c r="AB87" i="56"/>
  <c r="AA87" i="56"/>
  <c r="Z87" i="56"/>
  <c r="Y87" i="56"/>
  <c r="X87" i="56"/>
  <c r="W87" i="56"/>
  <c r="V87" i="56"/>
  <c r="U87" i="56"/>
  <c r="T87" i="56"/>
  <c r="S87" i="56"/>
  <c r="R87" i="56"/>
  <c r="B87" i="56"/>
  <c r="AV86" i="56"/>
  <c r="AU86" i="56"/>
  <c r="AT86" i="56"/>
  <c r="AS86" i="56"/>
  <c r="AR86" i="56"/>
  <c r="AQ86" i="56"/>
  <c r="AP86" i="56"/>
  <c r="AO86" i="56"/>
  <c r="AN86" i="56"/>
  <c r="AM86" i="56"/>
  <c r="AL86" i="56"/>
  <c r="AK86" i="56"/>
  <c r="AJ86" i="56"/>
  <c r="AI86" i="56"/>
  <c r="AH86" i="56"/>
  <c r="AG86" i="56"/>
  <c r="AF86" i="56"/>
  <c r="AE86" i="56"/>
  <c r="AD86" i="56"/>
  <c r="AC86" i="56"/>
  <c r="AB86" i="56"/>
  <c r="AA86" i="56"/>
  <c r="Z86" i="56"/>
  <c r="Y86" i="56"/>
  <c r="X86" i="56"/>
  <c r="W86" i="56"/>
  <c r="V86" i="56"/>
  <c r="U86" i="56"/>
  <c r="T86" i="56"/>
  <c r="S86" i="56"/>
  <c r="R86" i="56"/>
  <c r="B86" i="56"/>
  <c r="AV85" i="56"/>
  <c r="B85" i="56"/>
  <c r="B84" i="56"/>
  <c r="AV83" i="56"/>
  <c r="B83" i="56"/>
  <c r="B82" i="56"/>
  <c r="AU81" i="56"/>
  <c r="AT81" i="56"/>
  <c r="AS81" i="56"/>
  <c r="AR81" i="56"/>
  <c r="AQ81" i="56"/>
  <c r="AP81" i="56"/>
  <c r="AO81" i="56"/>
  <c r="AN81" i="56"/>
  <c r="AM81" i="56"/>
  <c r="AL81" i="56"/>
  <c r="AK81" i="56"/>
  <c r="AJ81" i="56"/>
  <c r="AI81" i="56"/>
  <c r="AH81" i="56"/>
  <c r="AG81" i="56"/>
  <c r="AF81" i="56"/>
  <c r="AE81" i="56"/>
  <c r="AD81" i="56"/>
  <c r="AC81" i="56"/>
  <c r="AB81" i="56"/>
  <c r="AA81" i="56"/>
  <c r="Z81" i="56"/>
  <c r="Y81" i="56"/>
  <c r="X81" i="56"/>
  <c r="W81" i="56"/>
  <c r="V81" i="56"/>
  <c r="U81" i="56"/>
  <c r="T81" i="56"/>
  <c r="S81" i="56"/>
  <c r="R81" i="56"/>
  <c r="B81" i="56"/>
  <c r="AU80" i="56"/>
  <c r="AT80" i="56"/>
  <c r="AS80" i="56"/>
  <c r="AR80" i="56"/>
  <c r="AQ80" i="56"/>
  <c r="AP80" i="56"/>
  <c r="AO80" i="56"/>
  <c r="AN80" i="56"/>
  <c r="AM80" i="56"/>
  <c r="AL80" i="56"/>
  <c r="AK80" i="56"/>
  <c r="AJ80" i="56"/>
  <c r="AI80" i="56"/>
  <c r="AH80" i="56"/>
  <c r="AG80" i="56"/>
  <c r="AF80" i="56"/>
  <c r="AE80" i="56"/>
  <c r="AD80" i="56"/>
  <c r="AC80" i="56"/>
  <c r="AB80" i="56"/>
  <c r="AA80" i="56"/>
  <c r="Z80" i="56"/>
  <c r="Y80" i="56"/>
  <c r="X80" i="56"/>
  <c r="W80" i="56"/>
  <c r="V80" i="56"/>
  <c r="U80" i="56"/>
  <c r="T80" i="56"/>
  <c r="S80" i="56"/>
  <c r="R80" i="56"/>
  <c r="B80" i="56"/>
  <c r="AU79" i="56"/>
  <c r="AT79" i="56"/>
  <c r="AS79" i="56"/>
  <c r="AR79" i="56"/>
  <c r="AQ79" i="56"/>
  <c r="AP79" i="56"/>
  <c r="AO79" i="56"/>
  <c r="AN79" i="56"/>
  <c r="AM79" i="56"/>
  <c r="AL79" i="56"/>
  <c r="AK79" i="56"/>
  <c r="AJ79" i="56"/>
  <c r="AI79" i="56"/>
  <c r="AH79" i="56"/>
  <c r="AG79" i="56"/>
  <c r="AF79" i="56"/>
  <c r="AE79" i="56"/>
  <c r="AD79" i="56"/>
  <c r="AC79" i="56"/>
  <c r="AB79" i="56"/>
  <c r="AA79" i="56"/>
  <c r="Z79" i="56"/>
  <c r="Y79" i="56"/>
  <c r="X79" i="56"/>
  <c r="W79" i="56"/>
  <c r="V79" i="56"/>
  <c r="U79" i="56"/>
  <c r="T79" i="56"/>
  <c r="S79" i="56"/>
  <c r="R79" i="56"/>
  <c r="B79" i="56"/>
  <c r="AU78" i="56"/>
  <c r="AT78" i="56"/>
  <c r="AS78" i="56"/>
  <c r="AR78" i="56"/>
  <c r="AQ78" i="56"/>
  <c r="AP78" i="56"/>
  <c r="AO78" i="56"/>
  <c r="AN78" i="56"/>
  <c r="AM78" i="56"/>
  <c r="AL78" i="56"/>
  <c r="AK78" i="56"/>
  <c r="AJ78" i="56"/>
  <c r="AI78" i="56"/>
  <c r="AH78" i="56"/>
  <c r="AG78" i="56"/>
  <c r="AF78" i="56"/>
  <c r="AE78" i="56"/>
  <c r="AD78" i="56"/>
  <c r="AC78" i="56"/>
  <c r="AB78" i="56"/>
  <c r="AA78" i="56"/>
  <c r="Z78" i="56"/>
  <c r="Y78" i="56"/>
  <c r="X78" i="56"/>
  <c r="W78" i="56"/>
  <c r="V78" i="56"/>
  <c r="U78" i="56"/>
  <c r="T78" i="56"/>
  <c r="S78" i="56"/>
  <c r="R78" i="56"/>
  <c r="B78" i="56"/>
  <c r="AV77" i="56"/>
  <c r="B77" i="56"/>
  <c r="B76" i="56"/>
  <c r="AU75" i="56"/>
  <c r="AT75" i="56"/>
  <c r="AS75" i="56"/>
  <c r="AR75" i="56"/>
  <c r="AQ75" i="56"/>
  <c r="AP75" i="56"/>
  <c r="AO75" i="56"/>
  <c r="AN75" i="56"/>
  <c r="AM75" i="56"/>
  <c r="AL75" i="56"/>
  <c r="AK75" i="56"/>
  <c r="AJ75" i="56"/>
  <c r="AI75" i="56"/>
  <c r="AH75" i="56"/>
  <c r="AG75" i="56"/>
  <c r="AF75" i="56"/>
  <c r="AE75" i="56"/>
  <c r="AD75" i="56"/>
  <c r="AC75" i="56"/>
  <c r="AB75" i="56"/>
  <c r="AA75" i="56"/>
  <c r="Z75" i="56"/>
  <c r="Y75" i="56"/>
  <c r="X75" i="56"/>
  <c r="W75" i="56"/>
  <c r="V75" i="56"/>
  <c r="U75" i="56"/>
  <c r="T75" i="56"/>
  <c r="S75" i="56"/>
  <c r="R75" i="56"/>
  <c r="B75" i="56"/>
  <c r="AV74" i="56"/>
  <c r="B74" i="56"/>
  <c r="B73" i="56"/>
  <c r="B71" i="56"/>
  <c r="AU70" i="56"/>
  <c r="AT70" i="56"/>
  <c r="AS70" i="56"/>
  <c r="AR70" i="56"/>
  <c r="AQ70" i="56"/>
  <c r="AP70" i="56"/>
  <c r="AO70" i="56"/>
  <c r="AN70" i="56"/>
  <c r="AM70" i="56"/>
  <c r="AL70" i="56"/>
  <c r="AK70" i="56"/>
  <c r="AJ70" i="56"/>
  <c r="AI70" i="56"/>
  <c r="AH70" i="56"/>
  <c r="AG70" i="56"/>
  <c r="AF70" i="56"/>
  <c r="AE70" i="56"/>
  <c r="AD70" i="56"/>
  <c r="AC70" i="56"/>
  <c r="AB70" i="56"/>
  <c r="AA70" i="56"/>
  <c r="Z70" i="56"/>
  <c r="Y70" i="56"/>
  <c r="X70" i="56"/>
  <c r="W70" i="56"/>
  <c r="V70" i="56"/>
  <c r="U70" i="56"/>
  <c r="T70" i="56"/>
  <c r="S70" i="56"/>
  <c r="R70" i="56"/>
  <c r="B70" i="56"/>
  <c r="AU69" i="56"/>
  <c r="AT69" i="56"/>
  <c r="AS69" i="56"/>
  <c r="AR69" i="56"/>
  <c r="AQ69" i="56"/>
  <c r="AP69" i="56"/>
  <c r="AO69" i="56"/>
  <c r="AN69" i="56"/>
  <c r="AM69" i="56"/>
  <c r="AL69" i="56"/>
  <c r="AK69" i="56"/>
  <c r="AJ69" i="56"/>
  <c r="AI69" i="56"/>
  <c r="AH69" i="56"/>
  <c r="AG69" i="56"/>
  <c r="AF69" i="56"/>
  <c r="AE69" i="56"/>
  <c r="AD69" i="56"/>
  <c r="AC69" i="56"/>
  <c r="AB69" i="56"/>
  <c r="AA69" i="56"/>
  <c r="Z69" i="56"/>
  <c r="Y69" i="56"/>
  <c r="X69" i="56"/>
  <c r="W69" i="56"/>
  <c r="V69" i="56"/>
  <c r="U69" i="56"/>
  <c r="T69" i="56"/>
  <c r="S69" i="56"/>
  <c r="R69" i="56"/>
  <c r="B69" i="56"/>
  <c r="AU68" i="56"/>
  <c r="AT68" i="56"/>
  <c r="AS68" i="56"/>
  <c r="AR68" i="56"/>
  <c r="AQ68" i="56"/>
  <c r="AP68" i="56"/>
  <c r="AO68" i="56"/>
  <c r="AN68" i="56"/>
  <c r="AM68" i="56"/>
  <c r="AL68" i="56"/>
  <c r="AK68" i="56"/>
  <c r="AJ68" i="56"/>
  <c r="AI68" i="56"/>
  <c r="AH68" i="56"/>
  <c r="AG68" i="56"/>
  <c r="AF68" i="56"/>
  <c r="AE68" i="56"/>
  <c r="AD68" i="56"/>
  <c r="AC68" i="56"/>
  <c r="AB68" i="56"/>
  <c r="AA68" i="56"/>
  <c r="Z68" i="56"/>
  <c r="Y68" i="56"/>
  <c r="X68" i="56"/>
  <c r="W68" i="56"/>
  <c r="V68" i="56"/>
  <c r="U68" i="56"/>
  <c r="T68" i="56"/>
  <c r="S68" i="56"/>
  <c r="R68" i="56"/>
  <c r="B68" i="56"/>
  <c r="AU67" i="56"/>
  <c r="AT67" i="56"/>
  <c r="AS67" i="56"/>
  <c r="AR67" i="56"/>
  <c r="AQ67" i="56"/>
  <c r="AP67" i="56"/>
  <c r="AO67" i="56"/>
  <c r="AN67" i="56"/>
  <c r="AM67" i="56"/>
  <c r="AL67" i="56"/>
  <c r="AK67" i="56"/>
  <c r="AJ67" i="56"/>
  <c r="AI67" i="56"/>
  <c r="AH67" i="56"/>
  <c r="AG67" i="56"/>
  <c r="AF67" i="56"/>
  <c r="AE67" i="56"/>
  <c r="AD67" i="56"/>
  <c r="AC67" i="56"/>
  <c r="AB67" i="56"/>
  <c r="AA67" i="56"/>
  <c r="Z67" i="56"/>
  <c r="Y67" i="56"/>
  <c r="X67" i="56"/>
  <c r="W67" i="56"/>
  <c r="V67" i="56"/>
  <c r="U67" i="56"/>
  <c r="T67" i="56"/>
  <c r="S67" i="56"/>
  <c r="R67" i="56"/>
  <c r="B67" i="56"/>
  <c r="AU66" i="56"/>
  <c r="AT66" i="56"/>
  <c r="AS66" i="56"/>
  <c r="AR66" i="56"/>
  <c r="AQ66" i="56"/>
  <c r="AP66" i="56"/>
  <c r="AO66" i="56"/>
  <c r="AN66" i="56"/>
  <c r="AM66" i="56"/>
  <c r="AL66" i="56"/>
  <c r="AK66" i="56"/>
  <c r="AJ66" i="56"/>
  <c r="AI66" i="56"/>
  <c r="AH66" i="56"/>
  <c r="AG66" i="56"/>
  <c r="AF66" i="56"/>
  <c r="AE66" i="56"/>
  <c r="AD66" i="56"/>
  <c r="AC66" i="56"/>
  <c r="AB66" i="56"/>
  <c r="AA66" i="56"/>
  <c r="Z66" i="56"/>
  <c r="Y66" i="56"/>
  <c r="X66" i="56"/>
  <c r="W66" i="56"/>
  <c r="V66" i="56"/>
  <c r="U66" i="56"/>
  <c r="T66" i="56"/>
  <c r="S66" i="56"/>
  <c r="R66" i="56"/>
  <c r="B66" i="56"/>
  <c r="AU65" i="56"/>
  <c r="AT65" i="56"/>
  <c r="AS65" i="56"/>
  <c r="AR65" i="56"/>
  <c r="AQ65" i="56"/>
  <c r="AP65" i="56"/>
  <c r="AO65" i="56"/>
  <c r="AN65" i="56"/>
  <c r="AM65" i="56"/>
  <c r="AL65" i="56"/>
  <c r="AK65" i="56"/>
  <c r="AJ65" i="56"/>
  <c r="AI65" i="56"/>
  <c r="AH65" i="56"/>
  <c r="AG65" i="56"/>
  <c r="AF65" i="56"/>
  <c r="AE65" i="56"/>
  <c r="AD65" i="56"/>
  <c r="AC65" i="56"/>
  <c r="AB65" i="56"/>
  <c r="AA65" i="56"/>
  <c r="Z65" i="56"/>
  <c r="Y65" i="56"/>
  <c r="X65" i="56"/>
  <c r="W65" i="56"/>
  <c r="V65" i="56"/>
  <c r="U65" i="56"/>
  <c r="T65" i="56"/>
  <c r="S65" i="56"/>
  <c r="R65" i="56"/>
  <c r="B65" i="56"/>
  <c r="AU64" i="56"/>
  <c r="AT64" i="56"/>
  <c r="AS64" i="56"/>
  <c r="AR64" i="56"/>
  <c r="AQ64" i="56"/>
  <c r="AP64" i="56"/>
  <c r="AO64" i="56"/>
  <c r="AN64" i="56"/>
  <c r="AM64" i="56"/>
  <c r="AL64" i="56"/>
  <c r="AK64" i="56"/>
  <c r="AJ64" i="56"/>
  <c r="AI64" i="56"/>
  <c r="AH64" i="56"/>
  <c r="AG64" i="56"/>
  <c r="AF64" i="56"/>
  <c r="AE64" i="56"/>
  <c r="AD64" i="56"/>
  <c r="AC64" i="56"/>
  <c r="AB64" i="56"/>
  <c r="AA64" i="56"/>
  <c r="Z64" i="56"/>
  <c r="Y64" i="56"/>
  <c r="X64" i="56"/>
  <c r="W64" i="56"/>
  <c r="V64" i="56"/>
  <c r="U64" i="56"/>
  <c r="T64" i="56"/>
  <c r="S64" i="56"/>
  <c r="R64" i="56"/>
  <c r="B64" i="56"/>
  <c r="AU63" i="56"/>
  <c r="AT63" i="56"/>
  <c r="AS63" i="56"/>
  <c r="AR63" i="56"/>
  <c r="AQ63" i="56"/>
  <c r="AP63" i="56"/>
  <c r="AO63" i="56"/>
  <c r="AN63" i="56"/>
  <c r="AM63" i="56"/>
  <c r="AL63" i="56"/>
  <c r="AK63" i="56"/>
  <c r="AJ63" i="56"/>
  <c r="AI63" i="56"/>
  <c r="AH63" i="56"/>
  <c r="AG63" i="56"/>
  <c r="AF63" i="56"/>
  <c r="AE63" i="56"/>
  <c r="AD63" i="56"/>
  <c r="AC63" i="56"/>
  <c r="AB63" i="56"/>
  <c r="AA63" i="56"/>
  <c r="Z63" i="56"/>
  <c r="Y63" i="56"/>
  <c r="X63" i="56"/>
  <c r="W63" i="56"/>
  <c r="V63" i="56"/>
  <c r="U63" i="56"/>
  <c r="T63" i="56"/>
  <c r="S63" i="56"/>
  <c r="R63" i="56"/>
  <c r="B63" i="56"/>
  <c r="AU62" i="56"/>
  <c r="AT62" i="56"/>
  <c r="AS62" i="56"/>
  <c r="AR62" i="56"/>
  <c r="AQ62" i="56"/>
  <c r="AP62" i="56"/>
  <c r="AO62" i="56"/>
  <c r="AN62" i="56"/>
  <c r="AM62" i="56"/>
  <c r="AL62" i="56"/>
  <c r="AK62" i="56"/>
  <c r="AJ62" i="56"/>
  <c r="AI62" i="56"/>
  <c r="AH62" i="56"/>
  <c r="AG62" i="56"/>
  <c r="AF62" i="56"/>
  <c r="AE62" i="56"/>
  <c r="AD62" i="56"/>
  <c r="AC62" i="56"/>
  <c r="AB62" i="56"/>
  <c r="AA62" i="56"/>
  <c r="Z62" i="56"/>
  <c r="Y62" i="56"/>
  <c r="X62" i="56"/>
  <c r="W62" i="56"/>
  <c r="V62" i="56"/>
  <c r="U62" i="56"/>
  <c r="T62" i="56"/>
  <c r="S62" i="56"/>
  <c r="R62" i="56"/>
  <c r="B62" i="56"/>
  <c r="AU61" i="56"/>
  <c r="AT61" i="56"/>
  <c r="AS61" i="56"/>
  <c r="AR61" i="56"/>
  <c r="AQ61" i="56"/>
  <c r="AP61" i="56"/>
  <c r="AO61" i="56"/>
  <c r="AN61" i="56"/>
  <c r="AM61" i="56"/>
  <c r="AL61" i="56"/>
  <c r="AK61" i="56"/>
  <c r="AJ61" i="56"/>
  <c r="AI61" i="56"/>
  <c r="AH61" i="56"/>
  <c r="AG61" i="56"/>
  <c r="AF61" i="56"/>
  <c r="AE61" i="56"/>
  <c r="AD61" i="56"/>
  <c r="AC61" i="56"/>
  <c r="AB61" i="56"/>
  <c r="AA61" i="56"/>
  <c r="Z61" i="56"/>
  <c r="Y61" i="56"/>
  <c r="X61" i="56"/>
  <c r="W61" i="56"/>
  <c r="V61" i="56"/>
  <c r="U61" i="56"/>
  <c r="T61" i="56"/>
  <c r="S61" i="56"/>
  <c r="R61" i="56"/>
  <c r="B61" i="56"/>
  <c r="AU60" i="56"/>
  <c r="AT60" i="56"/>
  <c r="AS60" i="56"/>
  <c r="AR60" i="56"/>
  <c r="AQ60" i="56"/>
  <c r="AP60" i="56"/>
  <c r="AO60" i="56"/>
  <c r="AN60" i="56"/>
  <c r="AM60" i="56"/>
  <c r="AL60" i="56"/>
  <c r="AK60" i="56"/>
  <c r="AJ60" i="56"/>
  <c r="AI60" i="56"/>
  <c r="AH60" i="56"/>
  <c r="AG60" i="56"/>
  <c r="AF60" i="56"/>
  <c r="AE60" i="56"/>
  <c r="AD60" i="56"/>
  <c r="AC60" i="56"/>
  <c r="AB60" i="56"/>
  <c r="AA60" i="56"/>
  <c r="Z60" i="56"/>
  <c r="Y60" i="56"/>
  <c r="X60" i="56"/>
  <c r="W60" i="56"/>
  <c r="V60" i="56"/>
  <c r="U60" i="56"/>
  <c r="T60" i="56"/>
  <c r="S60" i="56"/>
  <c r="R60" i="56"/>
  <c r="B60" i="56"/>
  <c r="AU59" i="56"/>
  <c r="AT59" i="56"/>
  <c r="AS59" i="56"/>
  <c r="AR59" i="56"/>
  <c r="AQ59" i="56"/>
  <c r="AP59" i="56"/>
  <c r="AO59" i="56"/>
  <c r="AN59" i="56"/>
  <c r="AM59" i="56"/>
  <c r="AL59" i="56"/>
  <c r="AK59" i="56"/>
  <c r="AJ59" i="56"/>
  <c r="AI59" i="56"/>
  <c r="AH59" i="56"/>
  <c r="AG59" i="56"/>
  <c r="AF59" i="56"/>
  <c r="AE59" i="56"/>
  <c r="AD59" i="56"/>
  <c r="AC59" i="56"/>
  <c r="AB59" i="56"/>
  <c r="AA59" i="56"/>
  <c r="Z59" i="56"/>
  <c r="Y59" i="56"/>
  <c r="X59" i="56"/>
  <c r="W59" i="56"/>
  <c r="V59" i="56"/>
  <c r="U59" i="56"/>
  <c r="T59" i="56"/>
  <c r="S59" i="56"/>
  <c r="R59" i="56"/>
  <c r="B59" i="56"/>
  <c r="AU58" i="56"/>
  <c r="AT58" i="56"/>
  <c r="AS58" i="56"/>
  <c r="AR58" i="56"/>
  <c r="AQ58" i="56"/>
  <c r="AP58" i="56"/>
  <c r="AO58" i="56"/>
  <c r="AN58" i="56"/>
  <c r="AM58" i="56"/>
  <c r="AL58" i="56"/>
  <c r="AK58" i="56"/>
  <c r="AJ58" i="56"/>
  <c r="AI58" i="56"/>
  <c r="AH58" i="56"/>
  <c r="AG58" i="56"/>
  <c r="AF58" i="56"/>
  <c r="AE58" i="56"/>
  <c r="AD58" i="56"/>
  <c r="AC58" i="56"/>
  <c r="AB58" i="56"/>
  <c r="AA58" i="56"/>
  <c r="Z58" i="56"/>
  <c r="Y58" i="56"/>
  <c r="X58" i="56"/>
  <c r="W58" i="56"/>
  <c r="V58" i="56"/>
  <c r="U58" i="56"/>
  <c r="T58" i="56"/>
  <c r="S58" i="56"/>
  <c r="R58" i="56"/>
  <c r="B58" i="56"/>
  <c r="AU57" i="56"/>
  <c r="AT57" i="56"/>
  <c r="AS57" i="56"/>
  <c r="AR57" i="56"/>
  <c r="AQ57" i="56"/>
  <c r="AP57" i="56"/>
  <c r="AO57" i="56"/>
  <c r="AN57" i="56"/>
  <c r="AM57" i="56"/>
  <c r="AL57" i="56"/>
  <c r="AK57" i="56"/>
  <c r="AJ57" i="56"/>
  <c r="AI57" i="56"/>
  <c r="AH57" i="56"/>
  <c r="AG57" i="56"/>
  <c r="AF57" i="56"/>
  <c r="AE57" i="56"/>
  <c r="AD57" i="56"/>
  <c r="AC57" i="56"/>
  <c r="AB57" i="56"/>
  <c r="AA57" i="56"/>
  <c r="Z57" i="56"/>
  <c r="Y57" i="56"/>
  <c r="X57" i="56"/>
  <c r="W57" i="56"/>
  <c r="V57" i="56"/>
  <c r="U57" i="56"/>
  <c r="T57" i="56"/>
  <c r="S57" i="56"/>
  <c r="R57" i="56"/>
  <c r="B57" i="56"/>
  <c r="AU56" i="56"/>
  <c r="AT56" i="56"/>
  <c r="AS56" i="56"/>
  <c r="AR56" i="56"/>
  <c r="AQ56" i="56"/>
  <c r="AP56" i="56"/>
  <c r="AO56" i="56"/>
  <c r="AN56" i="56"/>
  <c r="AM56" i="56"/>
  <c r="AL56" i="56"/>
  <c r="AK56" i="56"/>
  <c r="AJ56" i="56"/>
  <c r="AI56" i="56"/>
  <c r="AH56" i="56"/>
  <c r="AG56" i="56"/>
  <c r="AF56" i="56"/>
  <c r="AE56" i="56"/>
  <c r="AD56" i="56"/>
  <c r="AC56" i="56"/>
  <c r="AB56" i="56"/>
  <c r="AA56" i="56"/>
  <c r="Z56" i="56"/>
  <c r="Y56" i="56"/>
  <c r="X56" i="56"/>
  <c r="W56" i="56"/>
  <c r="V56" i="56"/>
  <c r="U56" i="56"/>
  <c r="T56" i="56"/>
  <c r="S56" i="56"/>
  <c r="R56" i="56"/>
  <c r="B56" i="56"/>
  <c r="AU55" i="56"/>
  <c r="AT55" i="56"/>
  <c r="AS55" i="56"/>
  <c r="AR55" i="56"/>
  <c r="AQ55" i="56"/>
  <c r="AP55" i="56"/>
  <c r="AO55" i="56"/>
  <c r="AN55" i="56"/>
  <c r="AM55" i="56"/>
  <c r="AL55" i="56"/>
  <c r="AK55" i="56"/>
  <c r="AJ55" i="56"/>
  <c r="AI55" i="56"/>
  <c r="AH55" i="56"/>
  <c r="AG55" i="56"/>
  <c r="AF55" i="56"/>
  <c r="AE55" i="56"/>
  <c r="AD55" i="56"/>
  <c r="AC55" i="56"/>
  <c r="AB55" i="56"/>
  <c r="AA55" i="56"/>
  <c r="Z55" i="56"/>
  <c r="Y55" i="56"/>
  <c r="X55" i="56"/>
  <c r="W55" i="56"/>
  <c r="V55" i="56"/>
  <c r="U55" i="56"/>
  <c r="T55" i="56"/>
  <c r="S55" i="56"/>
  <c r="R55" i="56"/>
  <c r="B55" i="56"/>
  <c r="AU54" i="56"/>
  <c r="AT54" i="56"/>
  <c r="AS54" i="56"/>
  <c r="AR54" i="56"/>
  <c r="AQ54" i="56"/>
  <c r="AP54" i="56"/>
  <c r="AO54" i="56"/>
  <c r="AN54" i="56"/>
  <c r="AM54" i="56"/>
  <c r="AL54" i="56"/>
  <c r="AK54" i="56"/>
  <c r="AJ54" i="56"/>
  <c r="AI54" i="56"/>
  <c r="AH54" i="56"/>
  <c r="AG54" i="56"/>
  <c r="AF54" i="56"/>
  <c r="AE54" i="56"/>
  <c r="AD54" i="56"/>
  <c r="AC54" i="56"/>
  <c r="AB54" i="56"/>
  <c r="AA54" i="56"/>
  <c r="Z54" i="56"/>
  <c r="Y54" i="56"/>
  <c r="X54" i="56"/>
  <c r="W54" i="56"/>
  <c r="V54" i="56"/>
  <c r="U54" i="56"/>
  <c r="T54" i="56"/>
  <c r="S54" i="56"/>
  <c r="R54" i="56"/>
  <c r="B54" i="56"/>
  <c r="AU53" i="56"/>
  <c r="AT53" i="56"/>
  <c r="AS53" i="56"/>
  <c r="AR53" i="56"/>
  <c r="AQ53" i="56"/>
  <c r="AP53" i="56"/>
  <c r="AO53" i="56"/>
  <c r="AN53" i="56"/>
  <c r="AM53" i="56"/>
  <c r="AL53" i="56"/>
  <c r="AK53" i="56"/>
  <c r="AJ53" i="56"/>
  <c r="AI53" i="56"/>
  <c r="AH53" i="56"/>
  <c r="AG53" i="56"/>
  <c r="AF53" i="56"/>
  <c r="AE53" i="56"/>
  <c r="AD53" i="56"/>
  <c r="AC53" i="56"/>
  <c r="AB53" i="56"/>
  <c r="AA53" i="56"/>
  <c r="Z53" i="56"/>
  <c r="Y53" i="56"/>
  <c r="X53" i="56"/>
  <c r="W53" i="56"/>
  <c r="V53" i="56"/>
  <c r="U53" i="56"/>
  <c r="T53" i="56"/>
  <c r="S53" i="56"/>
  <c r="R53" i="56"/>
  <c r="B53" i="56"/>
  <c r="AU52" i="56"/>
  <c r="AT52" i="56"/>
  <c r="AS52" i="56"/>
  <c r="AR52" i="56"/>
  <c r="AQ52" i="56"/>
  <c r="AP52" i="56"/>
  <c r="AO52" i="56"/>
  <c r="AN52" i="56"/>
  <c r="AM52" i="56"/>
  <c r="AL52" i="56"/>
  <c r="AK52" i="56"/>
  <c r="AJ52" i="56"/>
  <c r="AI52" i="56"/>
  <c r="AH52" i="56"/>
  <c r="AG52" i="56"/>
  <c r="AF52" i="56"/>
  <c r="AE52" i="56"/>
  <c r="AD52" i="56"/>
  <c r="AC52" i="56"/>
  <c r="AB52" i="56"/>
  <c r="AA52" i="56"/>
  <c r="Z52" i="56"/>
  <c r="Y52" i="56"/>
  <c r="X52" i="56"/>
  <c r="W52" i="56"/>
  <c r="V52" i="56"/>
  <c r="U52" i="56"/>
  <c r="T52" i="56"/>
  <c r="S52" i="56"/>
  <c r="R52" i="56"/>
  <c r="B52" i="56"/>
  <c r="AU46" i="56"/>
  <c r="AU92" i="56" s="1"/>
  <c r="AT46" i="56"/>
  <c r="AT92" i="56" s="1"/>
  <c r="AS46" i="56"/>
  <c r="AS92" i="56" s="1"/>
  <c r="AR46" i="56"/>
  <c r="AR92" i="56" s="1"/>
  <c r="AQ46" i="56"/>
  <c r="AQ92" i="56" s="1"/>
  <c r="AP46" i="56"/>
  <c r="AP92" i="56" s="1"/>
  <c r="AO46" i="56"/>
  <c r="AO92" i="56" s="1"/>
  <c r="AN46" i="56"/>
  <c r="AN92" i="56" s="1"/>
  <c r="AM46" i="56"/>
  <c r="AM92" i="56" s="1"/>
  <c r="AL46" i="56"/>
  <c r="AL92" i="56" s="1"/>
  <c r="AK46" i="56"/>
  <c r="AK92" i="56"/>
  <c r="AJ46" i="56"/>
  <c r="AJ92" i="56" s="1"/>
  <c r="AI46" i="56"/>
  <c r="AI92" i="56" s="1"/>
  <c r="AH46" i="56"/>
  <c r="AH92" i="56" s="1"/>
  <c r="AG46" i="56"/>
  <c r="AG92" i="56" s="1"/>
  <c r="AF46" i="56"/>
  <c r="AF92" i="56"/>
  <c r="AE46" i="56"/>
  <c r="AE92" i="56" s="1"/>
  <c r="AD46" i="56"/>
  <c r="AD92" i="56" s="1"/>
  <c r="AC46" i="56"/>
  <c r="AC92" i="56" s="1"/>
  <c r="AB46" i="56"/>
  <c r="AB92" i="56" s="1"/>
  <c r="AA46" i="56"/>
  <c r="AA92" i="56" s="1"/>
  <c r="Z46" i="56"/>
  <c r="Z92" i="56" s="1"/>
  <c r="Y46" i="56"/>
  <c r="Y92" i="56" s="1"/>
  <c r="X46" i="56"/>
  <c r="X92" i="56" s="1"/>
  <c r="W46" i="56"/>
  <c r="V46" i="56"/>
  <c r="V92" i="56" s="1"/>
  <c r="U46" i="56"/>
  <c r="U92" i="56"/>
  <c r="T46" i="56"/>
  <c r="S46" i="56"/>
  <c r="R46" i="56"/>
  <c r="R92" i="56" s="1"/>
  <c r="AV45" i="56"/>
  <c r="AV41" i="56"/>
  <c r="AU36" i="56"/>
  <c r="AU82" i="56" s="1"/>
  <c r="AT36" i="56"/>
  <c r="AT82" i="56"/>
  <c r="AS36" i="56"/>
  <c r="AS82" i="56"/>
  <c r="AR36" i="56"/>
  <c r="AR82" i="56" s="1"/>
  <c r="AQ36" i="56"/>
  <c r="AQ82" i="56" s="1"/>
  <c r="AP36" i="56"/>
  <c r="AP82" i="56"/>
  <c r="AO36" i="56"/>
  <c r="AO82" i="56" s="1"/>
  <c r="AN36" i="56"/>
  <c r="AN82" i="56" s="1"/>
  <c r="AM36" i="56"/>
  <c r="AL36" i="56"/>
  <c r="AK36" i="56"/>
  <c r="AK82" i="56" s="1"/>
  <c r="AJ36" i="56"/>
  <c r="AI36" i="56"/>
  <c r="AI82" i="56" s="1"/>
  <c r="AH36" i="56"/>
  <c r="AG36" i="56"/>
  <c r="AG82" i="56" s="1"/>
  <c r="AF36" i="56"/>
  <c r="AF82" i="56" s="1"/>
  <c r="AE36" i="56"/>
  <c r="AE82" i="56" s="1"/>
  <c r="AD36" i="56"/>
  <c r="AC36" i="56"/>
  <c r="AC82" i="56" s="1"/>
  <c r="AB36" i="56"/>
  <c r="AA36" i="56"/>
  <c r="Z36" i="56"/>
  <c r="Z82" i="56" s="1"/>
  <c r="Y36" i="56"/>
  <c r="Y82" i="56" s="1"/>
  <c r="X36" i="56"/>
  <c r="X82" i="56" s="1"/>
  <c r="W36" i="56"/>
  <c r="W82" i="56"/>
  <c r="V36" i="56"/>
  <c r="V82" i="56" s="1"/>
  <c r="U36" i="56"/>
  <c r="U82" i="56" s="1"/>
  <c r="T36" i="56"/>
  <c r="AV36" i="56" s="1"/>
  <c r="AV82" i="56" s="1"/>
  <c r="S36" i="56"/>
  <c r="R36" i="56"/>
  <c r="R82" i="56"/>
  <c r="AV35" i="56"/>
  <c r="AV81" i="56"/>
  <c r="AV33" i="56"/>
  <c r="AV79" i="56"/>
  <c r="AV32" i="56"/>
  <c r="AV78" i="56" s="1"/>
  <c r="AV29" i="56"/>
  <c r="AV75" i="56" s="1"/>
  <c r="B72" i="56"/>
  <c r="AU25" i="56"/>
  <c r="AU71" i="56" s="1"/>
  <c r="AT25" i="56"/>
  <c r="AT27" i="56" s="1"/>
  <c r="AS25" i="56"/>
  <c r="AS26" i="56" s="1"/>
  <c r="AS72" i="56" s="1"/>
  <c r="AR25" i="56"/>
  <c r="AQ25" i="56"/>
  <c r="AQ71" i="56" s="1"/>
  <c r="AP25" i="56"/>
  <c r="AO25" i="56"/>
  <c r="AO26" i="56" s="1"/>
  <c r="AO72" i="56" s="1"/>
  <c r="AO71" i="56"/>
  <c r="AN25" i="56"/>
  <c r="AN71" i="56"/>
  <c r="AM25" i="56"/>
  <c r="AM26" i="56" s="1"/>
  <c r="AL25" i="56"/>
  <c r="AL71" i="56" s="1"/>
  <c r="AK25" i="56"/>
  <c r="AJ25" i="56"/>
  <c r="AI25" i="56"/>
  <c r="AI71" i="56" s="1"/>
  <c r="AH25" i="56"/>
  <c r="AH71" i="56" s="1"/>
  <c r="AG25" i="56"/>
  <c r="AG26" i="56" s="1"/>
  <c r="AG72" i="56" s="1"/>
  <c r="AF25" i="56"/>
  <c r="AE25" i="56"/>
  <c r="AE71" i="56" s="1"/>
  <c r="AD25" i="56"/>
  <c r="AC25" i="56"/>
  <c r="AC71" i="56"/>
  <c r="AB25" i="56"/>
  <c r="AA25" i="56"/>
  <c r="AA71" i="56"/>
  <c r="Z25" i="56"/>
  <c r="Z26" i="56" s="1"/>
  <c r="Y25" i="56"/>
  <c r="Y71" i="56" s="1"/>
  <c r="X25" i="56"/>
  <c r="X71" i="56"/>
  <c r="W25" i="56"/>
  <c r="W71" i="56"/>
  <c r="V25" i="56"/>
  <c r="U25" i="56"/>
  <c r="U71" i="56" s="1"/>
  <c r="T25" i="56"/>
  <c r="T71" i="56" s="1"/>
  <c r="S25" i="56"/>
  <c r="R25" i="56"/>
  <c r="R71" i="56"/>
  <c r="AV24" i="56"/>
  <c r="AV70" i="56" s="1"/>
  <c r="AV23" i="56"/>
  <c r="AV69" i="56" s="1"/>
  <c r="AV22" i="56"/>
  <c r="AV68" i="56"/>
  <c r="AV21" i="56"/>
  <c r="AV67" i="56" s="1"/>
  <c r="AV20" i="56"/>
  <c r="AV66" i="56" s="1"/>
  <c r="AV19" i="56"/>
  <c r="AV65" i="56" s="1"/>
  <c r="AV18" i="56"/>
  <c r="AV64" i="56"/>
  <c r="AV17" i="56"/>
  <c r="AV63" i="56"/>
  <c r="AV16" i="56"/>
  <c r="AV62" i="56" s="1"/>
  <c r="AV15" i="56"/>
  <c r="AV61" i="56" s="1"/>
  <c r="AV14" i="56"/>
  <c r="AV60" i="56" s="1"/>
  <c r="AV13" i="56"/>
  <c r="AV59" i="56"/>
  <c r="AV12" i="56"/>
  <c r="AV58" i="56" s="1"/>
  <c r="AV11" i="56"/>
  <c r="AV57" i="56" s="1"/>
  <c r="AV10" i="56"/>
  <c r="AV56" i="56" s="1"/>
  <c r="AV9" i="56"/>
  <c r="AV55" i="56" s="1"/>
  <c r="AV8" i="56"/>
  <c r="AV54" i="56" s="1"/>
  <c r="AV7" i="56"/>
  <c r="AV53" i="56" s="1"/>
  <c r="AV6" i="56"/>
  <c r="AV52" i="56"/>
  <c r="AU48" i="54"/>
  <c r="AT48" i="54"/>
  <c r="AS48" i="54"/>
  <c r="AR48" i="54"/>
  <c r="AQ48" i="54"/>
  <c r="AP48" i="54"/>
  <c r="AO48" i="54"/>
  <c r="AN48" i="54"/>
  <c r="AM48" i="54"/>
  <c r="AL48" i="54"/>
  <c r="AK48" i="54"/>
  <c r="AJ48" i="54"/>
  <c r="AI48" i="54"/>
  <c r="AH48" i="54"/>
  <c r="AG48" i="54"/>
  <c r="AF48" i="54"/>
  <c r="AE48" i="54"/>
  <c r="AD48" i="54"/>
  <c r="AC48" i="54"/>
  <c r="AB48" i="54"/>
  <c r="AA48" i="54"/>
  <c r="Z48" i="54"/>
  <c r="Y48" i="54"/>
  <c r="X48" i="54"/>
  <c r="AV48" i="54" s="1"/>
  <c r="W48" i="54"/>
  <c r="V48" i="54"/>
  <c r="U48" i="54"/>
  <c r="T48" i="54"/>
  <c r="S48" i="54"/>
  <c r="R48" i="54"/>
  <c r="R49" i="54" s="1"/>
  <c r="S49" i="54" s="1"/>
  <c r="T49" i="54" s="1"/>
  <c r="U49" i="54" s="1"/>
  <c r="V49" i="54" s="1"/>
  <c r="W49" i="54" s="1"/>
  <c r="X49" i="54" s="1"/>
  <c r="Y49" i="54" s="1"/>
  <c r="Z49" i="54" s="1"/>
  <c r="AA49" i="54" s="1"/>
  <c r="AB49" i="54" s="1"/>
  <c r="AC49" i="54" s="1"/>
  <c r="AD49" i="54" s="1"/>
  <c r="AE49" i="54" s="1"/>
  <c r="AF49" i="54" s="1"/>
  <c r="AG49" i="54" s="1"/>
  <c r="AH49" i="54" s="1"/>
  <c r="AI49" i="54" s="1"/>
  <c r="AJ49" i="54" s="1"/>
  <c r="AK49" i="54" s="1"/>
  <c r="AL49" i="54" s="1"/>
  <c r="AM49" i="54" s="1"/>
  <c r="AN49" i="54" s="1"/>
  <c r="AO49" i="54" s="1"/>
  <c r="AP49" i="54" s="1"/>
  <c r="AQ49" i="54" s="1"/>
  <c r="AR49" i="54" s="1"/>
  <c r="AS49" i="54" s="1"/>
  <c r="AT49" i="54" s="1"/>
  <c r="AV47" i="54"/>
  <c r="AV46" i="54"/>
  <c r="AU36" i="54"/>
  <c r="AT36" i="54"/>
  <c r="AS36" i="54"/>
  <c r="AR36" i="54"/>
  <c r="AQ36" i="54"/>
  <c r="AP36" i="54"/>
  <c r="AO36" i="54"/>
  <c r="AO38" i="54" s="1"/>
  <c r="AN36" i="54"/>
  <c r="AM36" i="54"/>
  <c r="AL36" i="54"/>
  <c r="AK36" i="54"/>
  <c r="AJ36" i="54"/>
  <c r="AI36" i="54"/>
  <c r="AH36" i="54"/>
  <c r="AG36" i="54"/>
  <c r="AF36" i="54"/>
  <c r="AE36" i="54"/>
  <c r="AD36" i="54"/>
  <c r="AC36" i="54"/>
  <c r="AB36" i="54"/>
  <c r="AA36" i="54"/>
  <c r="Z36" i="54"/>
  <c r="AV36" i="54" s="1"/>
  <c r="Y36" i="54"/>
  <c r="X36" i="54"/>
  <c r="W36" i="54"/>
  <c r="V36" i="54"/>
  <c r="U36" i="54"/>
  <c r="T36" i="54"/>
  <c r="S36" i="54"/>
  <c r="AV35" i="54"/>
  <c r="AV34" i="54"/>
  <c r="AV33" i="54"/>
  <c r="AV32" i="54"/>
  <c r="AV29" i="54"/>
  <c r="AU25" i="54"/>
  <c r="AU26" i="54" s="1"/>
  <c r="AT25" i="54"/>
  <c r="AT26" i="54" s="1"/>
  <c r="AS25" i="54"/>
  <c r="AR25" i="54"/>
  <c r="AR26" i="54" s="1"/>
  <c r="AQ25" i="54"/>
  <c r="AP25" i="54"/>
  <c r="AO25" i="54"/>
  <c r="AO27" i="54" s="1"/>
  <c r="AO30" i="54" s="1"/>
  <c r="AO26" i="54"/>
  <c r="AN25" i="54"/>
  <c r="AN26" i="54" s="1"/>
  <c r="AM25" i="54"/>
  <c r="AL26" i="54"/>
  <c r="AL27" i="54" s="1"/>
  <c r="AL30" i="54" s="1"/>
  <c r="AK25" i="54"/>
  <c r="AK26" i="54" s="1"/>
  <c r="AJ25" i="54"/>
  <c r="AJ26" i="54"/>
  <c r="AI25" i="54"/>
  <c r="AH25" i="54"/>
  <c r="AG25" i="54"/>
  <c r="AG26" i="54" s="1"/>
  <c r="AF25" i="54"/>
  <c r="AF26" i="54" s="1"/>
  <c r="AF27" i="54" s="1"/>
  <c r="AF30" i="54" s="1"/>
  <c r="AF38" i="54" s="1"/>
  <c r="AE25" i="54"/>
  <c r="AD25" i="54"/>
  <c r="AD26" i="54" s="1"/>
  <c r="AC25" i="54"/>
  <c r="AB25" i="54"/>
  <c r="AB26" i="54" s="1"/>
  <c r="AB27" i="54" s="1"/>
  <c r="AB30" i="54" s="1"/>
  <c r="AB38" i="54" s="1"/>
  <c r="AA25" i="54"/>
  <c r="AA26" i="54" s="1"/>
  <c r="AA27" i="54" s="1"/>
  <c r="AA30" i="54" s="1"/>
  <c r="AA38" i="54" s="1"/>
  <c r="Z25" i="54"/>
  <c r="Y25" i="54"/>
  <c r="Y27" i="54" s="1"/>
  <c r="Y30" i="54" s="1"/>
  <c r="Y38" i="54" s="1"/>
  <c r="X25" i="54"/>
  <c r="W25" i="54"/>
  <c r="V26" i="54"/>
  <c r="V27" i="54" s="1"/>
  <c r="V30" i="54" s="1"/>
  <c r="V38" i="54" s="1"/>
  <c r="U25" i="54"/>
  <c r="U26" i="54" s="1"/>
  <c r="U27" i="54" s="1"/>
  <c r="U30" i="54" s="1"/>
  <c r="U38" i="54" s="1"/>
  <c r="T25" i="54"/>
  <c r="T27" i="54" s="1"/>
  <c r="T30" i="54" s="1"/>
  <c r="T38" i="54" s="1"/>
  <c r="S25" i="54"/>
  <c r="R25" i="54"/>
  <c r="R26" i="54" s="1"/>
  <c r="AV24" i="54"/>
  <c r="AV23" i="54"/>
  <c r="AV22" i="54"/>
  <c r="AV21" i="54"/>
  <c r="AV20" i="54"/>
  <c r="AV19" i="54"/>
  <c r="AV18" i="54"/>
  <c r="AV17" i="54"/>
  <c r="AV16" i="54"/>
  <c r="AV15" i="54"/>
  <c r="AV14" i="54"/>
  <c r="AV13" i="54"/>
  <c r="AV12" i="54"/>
  <c r="AV11" i="54"/>
  <c r="AV10" i="54"/>
  <c r="AV9" i="54"/>
  <c r="AV8" i="54"/>
  <c r="AV7" i="54"/>
  <c r="AV6" i="54"/>
  <c r="AV89" i="24"/>
  <c r="AX52" i="24"/>
  <c r="AX53" i="24"/>
  <c r="AA26" i="56"/>
  <c r="AI26" i="56"/>
  <c r="AI72" i="56" s="1"/>
  <c r="R37" i="56"/>
  <c r="S37" i="56" s="1"/>
  <c r="X26" i="56"/>
  <c r="X72" i="56" s="1"/>
  <c r="X27" i="56"/>
  <c r="AN26" i="56"/>
  <c r="AN72" i="56"/>
  <c r="Y26" i="56"/>
  <c r="Y72" i="56" s="1"/>
  <c r="AV87" i="56"/>
  <c r="AV89" i="56"/>
  <c r="AP26" i="56"/>
  <c r="AP72" i="56" s="1"/>
  <c r="AV93" i="56"/>
  <c r="AV91" i="56"/>
  <c r="Z26" i="54"/>
  <c r="Z27" i="54" s="1"/>
  <c r="Z30" i="54" s="1"/>
  <c r="AR27" i="54"/>
  <c r="AR30" i="54" s="1"/>
  <c r="T26" i="54"/>
  <c r="S82" i="56"/>
  <c r="V8" i="7"/>
  <c r="AE26" i="56"/>
  <c r="AE72" i="56" s="1"/>
  <c r="AE27" i="56"/>
  <c r="AE73" i="56" s="1"/>
  <c r="W26" i="54"/>
  <c r="W27" i="54" s="1"/>
  <c r="W30" i="54" s="1"/>
  <c r="AB71" i="56"/>
  <c r="AB26" i="56"/>
  <c r="AB72" i="56" s="1"/>
  <c r="R37" i="54"/>
  <c r="AP71" i="56"/>
  <c r="AX28" i="24"/>
  <c r="U26" i="56"/>
  <c r="U27" i="56" s="1"/>
  <c r="U73" i="56" s="1"/>
  <c r="T92" i="56"/>
  <c r="AV42" i="56"/>
  <c r="R89" i="56"/>
  <c r="S43" i="56"/>
  <c r="S89" i="56" s="1"/>
  <c r="AB82" i="56"/>
  <c r="AD26" i="56"/>
  <c r="AD71" i="56"/>
  <c r="W26" i="56"/>
  <c r="W27" i="56" s="1"/>
  <c r="W73" i="56" s="1"/>
  <c r="AT26" i="56"/>
  <c r="AT72" i="56" s="1"/>
  <c r="AQ26" i="54"/>
  <c r="AQ27" i="54" s="1"/>
  <c r="AQ30" i="54" s="1"/>
  <c r="AQ38" i="54" s="1"/>
  <c r="Z71" i="56"/>
  <c r="AX17" i="24"/>
  <c r="AX38" i="24"/>
  <c r="AA27" i="56"/>
  <c r="AA30" i="56" s="1"/>
  <c r="AA72" i="56"/>
  <c r="T26" i="56"/>
  <c r="T72" i="56"/>
  <c r="AX55" i="24"/>
  <c r="AW82" i="24"/>
  <c r="AX82" i="24" s="1"/>
  <c r="W72" i="56"/>
  <c r="AW27" i="24"/>
  <c r="AV80" i="24"/>
  <c r="AX80" i="24" s="1"/>
  <c r="AA82" i="56"/>
  <c r="S92" i="56"/>
  <c r="AD82" i="56"/>
  <c r="AJ82" i="56"/>
  <c r="AM82" i="56"/>
  <c r="S37" i="54"/>
  <c r="AL38" i="54"/>
  <c r="W38" i="54"/>
  <c r="S26" i="54"/>
  <c r="AK27" i="54"/>
  <c r="AK30" i="54" s="1"/>
  <c r="AK38" i="54" s="1"/>
  <c r="Y26" i="54"/>
  <c r="AU27" i="54"/>
  <c r="AU30" i="54"/>
  <c r="AU38" i="54" s="1"/>
  <c r="X30" i="56"/>
  <c r="X76" i="56" s="1"/>
  <c r="X73" i="56"/>
  <c r="AA38" i="56"/>
  <c r="AA84" i="56" s="1"/>
  <c r="AA76" i="56"/>
  <c r="AE30" i="56"/>
  <c r="AE76" i="56" s="1"/>
  <c r="R26" i="56"/>
  <c r="R27" i="56" s="1"/>
  <c r="R28" i="56" s="1"/>
  <c r="AN27" i="56"/>
  <c r="T27" i="56"/>
  <c r="T30" i="56" s="1"/>
  <c r="T76" i="56" s="1"/>
  <c r="AI27" i="56"/>
  <c r="AI73" i="56" s="1"/>
  <c r="AC26" i="56"/>
  <c r="AC72" i="56"/>
  <c r="W30" i="56"/>
  <c r="W38" i="56" s="1"/>
  <c r="V26" i="56"/>
  <c r="V72" i="56" s="1"/>
  <c r="W84" i="56"/>
  <c r="R72" i="56"/>
  <c r="T73" i="56"/>
  <c r="AC27" i="56"/>
  <c r="AC73" i="56" s="1"/>
  <c r="R83" i="56"/>
  <c r="AT49" i="60" l="1"/>
  <c r="AU21" i="60"/>
  <c r="AU49" i="60" s="1"/>
  <c r="AT30" i="56"/>
  <c r="AT73" i="56"/>
  <c r="Z27" i="56"/>
  <c r="Z72" i="56"/>
  <c r="T37" i="56"/>
  <c r="S83" i="56"/>
  <c r="D32" i="10"/>
  <c r="H32" i="10" s="1"/>
  <c r="D31" i="10"/>
  <c r="H31" i="10" s="1"/>
  <c r="D22" i="10"/>
  <c r="D24" i="10"/>
  <c r="D30" i="10"/>
  <c r="H30" i="10" s="1"/>
  <c r="D33" i="10"/>
  <c r="H33" i="10" s="1"/>
  <c r="D34" i="10"/>
  <c r="H34" i="10" s="1"/>
  <c r="D29" i="10"/>
  <c r="H29" i="10" s="1"/>
  <c r="U72" i="56"/>
  <c r="AS26" i="54"/>
  <c r="AS27" i="54" s="1"/>
  <c r="AS30" i="54" s="1"/>
  <c r="AS38" i="54" s="1"/>
  <c r="AS71" i="56"/>
  <c r="T82" i="56"/>
  <c r="AX41" i="24"/>
  <c r="AD90" i="24"/>
  <c r="AD91" i="24" s="1"/>
  <c r="AD92" i="24" s="1"/>
  <c r="AX89" i="24"/>
  <c r="AT90" i="24"/>
  <c r="T38" i="56"/>
  <c r="T84" i="56" s="1"/>
  <c r="W76" i="56"/>
  <c r="AN27" i="54"/>
  <c r="AN30" i="54" s="1"/>
  <c r="AN38" i="54" s="1"/>
  <c r="R47" i="56"/>
  <c r="AM71" i="56"/>
  <c r="AL26" i="56"/>
  <c r="AP27" i="56"/>
  <c r="AI26" i="54"/>
  <c r="AI27" i="54" s="1"/>
  <c r="AI30" i="54" s="1"/>
  <c r="AI38" i="54" s="1"/>
  <c r="AH26" i="56"/>
  <c r="AT71" i="56"/>
  <c r="AH82" i="56"/>
  <c r="AX43" i="24"/>
  <c r="AM90" i="24"/>
  <c r="AU90" i="24"/>
  <c r="AU91" i="24" s="1"/>
  <c r="AU92" i="24" s="1"/>
  <c r="AW51" i="24"/>
  <c r="AI90" i="24"/>
  <c r="AQ90" i="24"/>
  <c r="AQ91" i="24" s="1"/>
  <c r="AQ92" i="24" s="1"/>
  <c r="AH90" i="24"/>
  <c r="AH91" i="24" s="1"/>
  <c r="AH92" i="24" s="1"/>
  <c r="AW83" i="24"/>
  <c r="AX12" i="24"/>
  <c r="AX42" i="24"/>
  <c r="AX20" i="24"/>
  <c r="AI30" i="56"/>
  <c r="AV15" i="24"/>
  <c r="AE90" i="24"/>
  <c r="AE91" i="24" s="1"/>
  <c r="T90" i="24"/>
  <c r="T91" i="24" s="1"/>
  <c r="T92" i="24" s="1"/>
  <c r="AW10" i="24"/>
  <c r="AV83" i="24"/>
  <c r="AX14" i="24"/>
  <c r="AT27" i="54"/>
  <c r="AT30" i="54" s="1"/>
  <c r="AT38" i="54" s="1"/>
  <c r="X38" i="56"/>
  <c r="X84" i="56" s="1"/>
  <c r="U30" i="56"/>
  <c r="AG71" i="56"/>
  <c r="Z38" i="54"/>
  <c r="AU26" i="56"/>
  <c r="AX8" i="24"/>
  <c r="AL90" i="24"/>
  <c r="AX50" i="24"/>
  <c r="Y27" i="56"/>
  <c r="AR38" i="54"/>
  <c r="AE38" i="56"/>
  <c r="AE84" i="56" s="1"/>
  <c r="AG27" i="54"/>
  <c r="AG30" i="54" s="1"/>
  <c r="AG38" i="54" s="1"/>
  <c r="R27" i="54"/>
  <c r="AX9" i="24"/>
  <c r="AX60" i="24"/>
  <c r="AX71" i="24"/>
  <c r="AB27" i="56"/>
  <c r="AD27" i="54"/>
  <c r="AD30" i="54" s="1"/>
  <c r="AD38" i="54" s="1"/>
  <c r="AC30" i="56"/>
  <c r="AC38" i="56" s="1"/>
  <c r="AC84" i="56" s="1"/>
  <c r="AS27" i="56"/>
  <c r="T37" i="54"/>
  <c r="U37" i="54" s="1"/>
  <c r="V37" i="54" s="1"/>
  <c r="W37" i="54" s="1"/>
  <c r="X37" i="54" s="1"/>
  <c r="Y37" i="54" s="1"/>
  <c r="Z37" i="54" s="1"/>
  <c r="AA37" i="54" s="1"/>
  <c r="AB37" i="54" s="1"/>
  <c r="AC37" i="54" s="1"/>
  <c r="AD37" i="54" s="1"/>
  <c r="AE37" i="54" s="1"/>
  <c r="AF37" i="54" s="1"/>
  <c r="AG37" i="54" s="1"/>
  <c r="AH37" i="54" s="1"/>
  <c r="AI37" i="54" s="1"/>
  <c r="AJ37" i="54" s="1"/>
  <c r="AK37" i="54" s="1"/>
  <c r="AL37" i="54" s="1"/>
  <c r="AM37" i="54" s="1"/>
  <c r="AN37" i="54" s="1"/>
  <c r="AO37" i="54" s="1"/>
  <c r="AP37" i="54" s="1"/>
  <c r="AQ37" i="54" s="1"/>
  <c r="AR37" i="54" s="1"/>
  <c r="AS37" i="54" s="1"/>
  <c r="AT37" i="54" s="1"/>
  <c r="AU37" i="54" s="1"/>
  <c r="AO27" i="56"/>
  <c r="AC90" i="24"/>
  <c r="AK90" i="24"/>
  <c r="AK91" i="24" s="1"/>
  <c r="AK92" i="24" s="1"/>
  <c r="R74" i="56"/>
  <c r="AG91" i="24"/>
  <c r="AG92" i="24" s="1"/>
  <c r="AW22" i="24"/>
  <c r="AV22" i="24"/>
  <c r="R30" i="56"/>
  <c r="AV26" i="54"/>
  <c r="AJ90" i="24"/>
  <c r="AR90" i="24"/>
  <c r="AM26" i="54"/>
  <c r="AM27" i="54"/>
  <c r="AM30" i="54" s="1"/>
  <c r="AM38" i="54" s="1"/>
  <c r="V27" i="56"/>
  <c r="AM27" i="56"/>
  <c r="AM72" i="56"/>
  <c r="AH26" i="54"/>
  <c r="AH27" i="54"/>
  <c r="AH30" i="54" s="1"/>
  <c r="AH38" i="54"/>
  <c r="AL82" i="56"/>
  <c r="U90" i="24"/>
  <c r="AW6" i="24"/>
  <c r="AX6" i="24" s="1"/>
  <c r="AN30" i="56"/>
  <c r="AN73" i="56"/>
  <c r="X26" i="54"/>
  <c r="X27" i="54" s="1"/>
  <c r="X30" i="54" s="1"/>
  <c r="X38" i="54" s="1"/>
  <c r="AV25" i="54"/>
  <c r="W90" i="24"/>
  <c r="AW65" i="24"/>
  <c r="AV65" i="24"/>
  <c r="AW46" i="24"/>
  <c r="S90" i="24"/>
  <c r="AV46" i="24"/>
  <c r="AX46" i="24" s="1"/>
  <c r="AB90" i="24"/>
  <c r="AT91" i="24"/>
  <c r="AT92" i="24" s="1"/>
  <c r="R73" i="56"/>
  <c r="V71" i="56"/>
  <c r="AV25" i="56"/>
  <c r="AV71" i="56" s="1"/>
  <c r="AM91" i="24"/>
  <c r="AM92" i="24" s="1"/>
  <c r="S27" i="54"/>
  <c r="AG27" i="56"/>
  <c r="X90" i="24"/>
  <c r="AS90" i="24"/>
  <c r="AV51" i="24"/>
  <c r="AX51" i="24" s="1"/>
  <c r="AE26" i="54"/>
  <c r="AE27" i="54"/>
  <c r="AE30" i="54" s="1"/>
  <c r="AE38" i="54" s="1"/>
  <c r="AV74" i="24"/>
  <c r="AX74" i="24" s="1"/>
  <c r="AX76" i="24"/>
  <c r="AD72" i="56"/>
  <c r="AD27" i="56"/>
  <c r="AJ71" i="56"/>
  <c r="AJ26" i="56"/>
  <c r="AJ72" i="56" s="1"/>
  <c r="AJ27" i="56"/>
  <c r="Y90" i="24"/>
  <c r="AW15" i="24"/>
  <c r="AF90" i="24"/>
  <c r="AW35" i="24"/>
  <c r="AV35" i="24"/>
  <c r="AX35" i="24" s="1"/>
  <c r="AX83" i="24"/>
  <c r="V90" i="24"/>
  <c r="AL72" i="56"/>
  <c r="AL27" i="56"/>
  <c r="AJ27" i="54"/>
  <c r="AJ30" i="54" s="1"/>
  <c r="AJ38" i="54" s="1"/>
  <c r="AP26" i="54"/>
  <c r="AP27" i="54" s="1"/>
  <c r="AP30" i="54" s="1"/>
  <c r="AP38" i="54" s="1"/>
  <c r="AK26" i="56"/>
  <c r="AK71" i="56"/>
  <c r="Z90" i="24"/>
  <c r="AW69" i="24"/>
  <c r="AV69" i="24"/>
  <c r="AW88" i="24"/>
  <c r="AX88" i="24" s="1"/>
  <c r="AW77" i="24"/>
  <c r="AX77" i="24" s="1"/>
  <c r="Z73" i="56"/>
  <c r="Z30" i="56"/>
  <c r="S26" i="56"/>
  <c r="S27" i="56"/>
  <c r="S28" i="56" s="1"/>
  <c r="S71" i="56"/>
  <c r="AX64" i="24"/>
  <c r="AO90" i="24"/>
  <c r="AV10" i="24"/>
  <c r="AX10" i="24" s="1"/>
  <c r="R90" i="24"/>
  <c r="AW44" i="24"/>
  <c r="AX44" i="24" s="1"/>
  <c r="AV56" i="24"/>
  <c r="AX56" i="24" s="1"/>
  <c r="AV58" i="24"/>
  <c r="AW58" i="24"/>
  <c r="AW61" i="24"/>
  <c r="AX61" i="24" s="1"/>
  <c r="AA73" i="56"/>
  <c r="AC26" i="54"/>
  <c r="AC27" i="54" s="1"/>
  <c r="AC30" i="54" s="1"/>
  <c r="AC38" i="54" s="1"/>
  <c r="AF71" i="56"/>
  <c r="AF26" i="56"/>
  <c r="AF72" i="56" s="1"/>
  <c r="AR71" i="56"/>
  <c r="AR26" i="56"/>
  <c r="AR72" i="56" s="1"/>
  <c r="AR27" i="56"/>
  <c r="W92" i="56"/>
  <c r="AV46" i="56"/>
  <c r="AX40" i="24"/>
  <c r="AP90" i="24"/>
  <c r="AN90" i="24"/>
  <c r="AV27" i="24"/>
  <c r="AX27" i="24" s="1"/>
  <c r="AA90" i="24"/>
  <c r="AQ26" i="56"/>
  <c r="T43" i="56"/>
  <c r="AX75" i="24"/>
  <c r="AC76" i="56" l="1"/>
  <c r="AB30" i="56"/>
  <c r="AB73" i="56"/>
  <c r="Y73" i="56"/>
  <c r="Y30" i="56"/>
  <c r="AI76" i="56"/>
  <c r="AI38" i="56"/>
  <c r="AI84" i="56" s="1"/>
  <c r="AP73" i="56"/>
  <c r="AP30" i="56"/>
  <c r="AI91" i="24"/>
  <c r="AI92" i="24" s="1"/>
  <c r="AE92" i="24"/>
  <c r="AC91" i="24"/>
  <c r="AC92" i="24" s="1"/>
  <c r="AO73" i="56"/>
  <c r="AO30" i="56"/>
  <c r="AL91" i="24"/>
  <c r="AL92" i="24"/>
  <c r="U37" i="56"/>
  <c r="T83" i="56"/>
  <c r="AH27" i="56"/>
  <c r="AH72" i="56"/>
  <c r="U76" i="56"/>
  <c r="U38" i="56"/>
  <c r="U84" i="56" s="1"/>
  <c r="AT76" i="56"/>
  <c r="AT38" i="56"/>
  <c r="AT84" i="56" s="1"/>
  <c r="S47" i="56"/>
  <c r="R93" i="56"/>
  <c r="AS73" i="56"/>
  <c r="AS30" i="56"/>
  <c r="R28" i="54"/>
  <c r="R30" i="54"/>
  <c r="AU72" i="56"/>
  <c r="AU27" i="56"/>
  <c r="AX15" i="24"/>
  <c r="S74" i="56"/>
  <c r="T28" i="56"/>
  <c r="Z38" i="56"/>
  <c r="Z84" i="56" s="1"/>
  <c r="Z76" i="56"/>
  <c r="AD73" i="56"/>
  <c r="AD30" i="56"/>
  <c r="AS91" i="24"/>
  <c r="AS92" i="24" s="1"/>
  <c r="AF91" i="24"/>
  <c r="AF92" i="24" s="1"/>
  <c r="S91" i="24"/>
  <c r="S92" i="24" s="1"/>
  <c r="AX22" i="24"/>
  <c r="U91" i="24"/>
  <c r="U92" i="24"/>
  <c r="AB91" i="24"/>
  <c r="AB92" i="24" s="1"/>
  <c r="AV90" i="24"/>
  <c r="R91" i="24"/>
  <c r="R92" i="24"/>
  <c r="AW90" i="24"/>
  <c r="AX69" i="24"/>
  <c r="AL73" i="56"/>
  <c r="AL30" i="56"/>
  <c r="Y91" i="24"/>
  <c r="Y92" i="24"/>
  <c r="AX65" i="24"/>
  <c r="AN76" i="56"/>
  <c r="AN38" i="56"/>
  <c r="AN84" i="56" s="1"/>
  <c r="AK72" i="56"/>
  <c r="AK27" i="56"/>
  <c r="AQ27" i="56"/>
  <c r="AQ72" i="56"/>
  <c r="AJ73" i="56"/>
  <c r="AJ30" i="56"/>
  <c r="V30" i="56"/>
  <c r="V73" i="56"/>
  <c r="R76" i="56"/>
  <c r="R38" i="56"/>
  <c r="R31" i="56"/>
  <c r="U43" i="56"/>
  <c r="T89" i="56"/>
  <c r="AO91" i="24"/>
  <c r="AO92" i="24"/>
  <c r="AA91" i="24"/>
  <c r="AA92" i="24"/>
  <c r="AN91" i="24"/>
  <c r="AN92" i="24" s="1"/>
  <c r="AF27" i="56"/>
  <c r="AX58" i="24"/>
  <c r="S73" i="56"/>
  <c r="S30" i="56"/>
  <c r="Z91" i="24"/>
  <c r="Z92" i="24"/>
  <c r="V91" i="24"/>
  <c r="V92" i="24" s="1"/>
  <c r="X91" i="24"/>
  <c r="X92" i="24"/>
  <c r="W91" i="24"/>
  <c r="W92" i="24" s="1"/>
  <c r="AR91" i="24"/>
  <c r="AR92" i="24"/>
  <c r="S28" i="54"/>
  <c r="T28" i="54" s="1"/>
  <c r="U28" i="54" s="1"/>
  <c r="V28" i="54" s="1"/>
  <c r="W28" i="54" s="1"/>
  <c r="X28" i="54" s="1"/>
  <c r="Y28" i="54" s="1"/>
  <c r="Z28" i="54" s="1"/>
  <c r="AA28" i="54" s="1"/>
  <c r="AB28" i="54" s="1"/>
  <c r="AC28" i="54" s="1"/>
  <c r="AD28" i="54" s="1"/>
  <c r="AE28" i="54" s="1"/>
  <c r="AF28" i="54" s="1"/>
  <c r="AG28" i="54" s="1"/>
  <c r="AH28" i="54" s="1"/>
  <c r="AI28" i="54" s="1"/>
  <c r="AJ28" i="54" s="1"/>
  <c r="AK28" i="54" s="1"/>
  <c r="AL28" i="54" s="1"/>
  <c r="AM28" i="54" s="1"/>
  <c r="AN28" i="54" s="1"/>
  <c r="AO28" i="54" s="1"/>
  <c r="AP28" i="54" s="1"/>
  <c r="AQ28" i="54" s="1"/>
  <c r="AR28" i="54" s="1"/>
  <c r="AS28" i="54" s="1"/>
  <c r="AT28" i="54" s="1"/>
  <c r="AU28" i="54" s="1"/>
  <c r="S30" i="54"/>
  <c r="AV27" i="54"/>
  <c r="AR73" i="56"/>
  <c r="AR30" i="56"/>
  <c r="AP91" i="24"/>
  <c r="AP92" i="24" s="1"/>
  <c r="S72" i="56"/>
  <c r="AV26" i="56"/>
  <c r="AV72" i="56" s="1"/>
  <c r="AG73" i="56"/>
  <c r="AG30" i="56"/>
  <c r="AM30" i="56"/>
  <c r="AM73" i="56"/>
  <c r="AJ91" i="24"/>
  <c r="AJ92" i="24"/>
  <c r="R31" i="54" l="1"/>
  <c r="S31" i="54" s="1"/>
  <c r="T31" i="54" s="1"/>
  <c r="U31" i="54" s="1"/>
  <c r="V31" i="54" s="1"/>
  <c r="W31" i="54" s="1"/>
  <c r="X31" i="54" s="1"/>
  <c r="Y31" i="54" s="1"/>
  <c r="Z31" i="54" s="1"/>
  <c r="AA31" i="54" s="1"/>
  <c r="AB31" i="54" s="1"/>
  <c r="AC31" i="54" s="1"/>
  <c r="AD31" i="54" s="1"/>
  <c r="AE31" i="54" s="1"/>
  <c r="AF31" i="54" s="1"/>
  <c r="AG31" i="54" s="1"/>
  <c r="AH31" i="54" s="1"/>
  <c r="AI31" i="54" s="1"/>
  <c r="AJ31" i="54" s="1"/>
  <c r="AK31" i="54" s="1"/>
  <c r="AL31" i="54" s="1"/>
  <c r="AM31" i="54" s="1"/>
  <c r="AN31" i="54" s="1"/>
  <c r="AO31" i="54" s="1"/>
  <c r="AP31" i="54" s="1"/>
  <c r="AQ31" i="54" s="1"/>
  <c r="AR31" i="54" s="1"/>
  <c r="AS31" i="54" s="1"/>
  <c r="AT31" i="54" s="1"/>
  <c r="AU31" i="54" s="1"/>
  <c r="R38" i="54"/>
  <c r="R39" i="54" s="1"/>
  <c r="AO76" i="56"/>
  <c r="AO38" i="56"/>
  <c r="AO84" i="56" s="1"/>
  <c r="AS76" i="56"/>
  <c r="AS38" i="56"/>
  <c r="AS84" i="56" s="1"/>
  <c r="AP76" i="56"/>
  <c r="AP38" i="56"/>
  <c r="AP84" i="56" s="1"/>
  <c r="AH73" i="56"/>
  <c r="AH30" i="56"/>
  <c r="Y38" i="56"/>
  <c r="Y84" i="56" s="1"/>
  <c r="Y76" i="56"/>
  <c r="AV27" i="56"/>
  <c r="AV73" i="56" s="1"/>
  <c r="AU30" i="56"/>
  <c r="AU73" i="56"/>
  <c r="AB76" i="56"/>
  <c r="AB38" i="56"/>
  <c r="AB84" i="56" s="1"/>
  <c r="S93" i="56"/>
  <c r="T47" i="56"/>
  <c r="U83" i="56"/>
  <c r="V37" i="56"/>
  <c r="R93" i="24"/>
  <c r="S93" i="24" s="1"/>
  <c r="T93" i="24" s="1"/>
  <c r="U93" i="24" s="1"/>
  <c r="V93" i="24" s="1"/>
  <c r="W93" i="24" s="1"/>
  <c r="X93" i="24" s="1"/>
  <c r="Y93" i="24" s="1"/>
  <c r="Z93" i="24" s="1"/>
  <c r="AA93" i="24" s="1"/>
  <c r="AB93" i="24" s="1"/>
  <c r="AC93" i="24" s="1"/>
  <c r="AD93" i="24" s="1"/>
  <c r="AE93" i="24" s="1"/>
  <c r="AF93" i="24" s="1"/>
  <c r="AG93" i="24" s="1"/>
  <c r="AH93" i="24" s="1"/>
  <c r="AI93" i="24" s="1"/>
  <c r="AJ93" i="24" s="1"/>
  <c r="AK93" i="24" s="1"/>
  <c r="AL93" i="24" s="1"/>
  <c r="AM93" i="24" s="1"/>
  <c r="AN93" i="24" s="1"/>
  <c r="AO93" i="24" s="1"/>
  <c r="AP93" i="24" s="1"/>
  <c r="AQ93" i="24" s="1"/>
  <c r="AR93" i="24" s="1"/>
  <c r="AS93" i="24" s="1"/>
  <c r="AT93" i="24" s="1"/>
  <c r="AU93" i="24" s="1"/>
  <c r="AV92" i="24"/>
  <c r="AD38" i="56"/>
  <c r="AD84" i="56" s="1"/>
  <c r="AD76" i="56"/>
  <c r="S38" i="56"/>
  <c r="S84" i="56" s="1"/>
  <c r="S76" i="56"/>
  <c r="AG38" i="56"/>
  <c r="AG84" i="56" s="1"/>
  <c r="AG76" i="56"/>
  <c r="AF73" i="56"/>
  <c r="AF30" i="56"/>
  <c r="V43" i="56"/>
  <c r="U89" i="56"/>
  <c r="AJ76" i="56"/>
  <c r="AJ38" i="56"/>
  <c r="AJ84" i="56" s="1"/>
  <c r="AV91" i="24"/>
  <c r="AR76" i="56"/>
  <c r="AR38" i="56"/>
  <c r="AR84" i="56" s="1"/>
  <c r="V76" i="56"/>
  <c r="V38" i="56"/>
  <c r="V84" i="56" s="1"/>
  <c r="R77" i="56"/>
  <c r="S31" i="56"/>
  <c r="AX90" i="24"/>
  <c r="S38" i="54"/>
  <c r="AV30" i="54"/>
  <c r="R39" i="56"/>
  <c r="R84" i="56"/>
  <c r="AQ73" i="56"/>
  <c r="AQ30" i="56"/>
  <c r="AL76" i="56"/>
  <c r="AL38" i="56"/>
  <c r="AL84" i="56" s="1"/>
  <c r="T74" i="56"/>
  <c r="U28" i="56"/>
  <c r="AM38" i="56"/>
  <c r="AM84" i="56" s="1"/>
  <c r="AM76" i="56"/>
  <c r="AK73" i="56"/>
  <c r="AK30" i="56"/>
  <c r="AH76" i="56" l="1"/>
  <c r="AH38" i="56"/>
  <c r="AH84" i="56" s="1"/>
  <c r="AU38" i="56"/>
  <c r="AU84" i="56" s="1"/>
  <c r="AU76" i="56"/>
  <c r="AV30" i="56"/>
  <c r="AV76" i="56" s="1"/>
  <c r="V83" i="56"/>
  <c r="W37" i="56"/>
  <c r="T93" i="56"/>
  <c r="U47" i="56"/>
  <c r="R85" i="56"/>
  <c r="S39" i="56"/>
  <c r="V28" i="56"/>
  <c r="U74" i="56"/>
  <c r="S77" i="56"/>
  <c r="T31" i="56"/>
  <c r="V89" i="56"/>
  <c r="W43" i="56"/>
  <c r="AK38" i="56"/>
  <c r="AK84" i="56" s="1"/>
  <c r="AK76" i="56"/>
  <c r="AQ76" i="56"/>
  <c r="AQ38" i="56"/>
  <c r="AQ84" i="56" s="1"/>
  <c r="AF38" i="56"/>
  <c r="AF76" i="56"/>
  <c r="AV38" i="54"/>
  <c r="S39" i="54"/>
  <c r="T39" i="54" s="1"/>
  <c r="U39" i="54" s="1"/>
  <c r="V39" i="54" s="1"/>
  <c r="W39" i="54" s="1"/>
  <c r="X39" i="54" s="1"/>
  <c r="Y39" i="54" s="1"/>
  <c r="Z39" i="54" s="1"/>
  <c r="AA39" i="54" s="1"/>
  <c r="AB39" i="54" s="1"/>
  <c r="AC39" i="54" s="1"/>
  <c r="AD39" i="54" s="1"/>
  <c r="AE39" i="54" s="1"/>
  <c r="AF39" i="54" s="1"/>
  <c r="AG39" i="54" s="1"/>
  <c r="AH39" i="54" s="1"/>
  <c r="AI39" i="54" s="1"/>
  <c r="AJ39" i="54" s="1"/>
  <c r="AK39" i="54" s="1"/>
  <c r="AL39" i="54" s="1"/>
  <c r="AM39" i="54" s="1"/>
  <c r="AN39" i="54" s="1"/>
  <c r="AO39" i="54" s="1"/>
  <c r="AP39" i="54" s="1"/>
  <c r="AQ39" i="54" s="1"/>
  <c r="AR39" i="54" s="1"/>
  <c r="AS39" i="54" s="1"/>
  <c r="AT39" i="54" s="1"/>
  <c r="AU39" i="54" s="1"/>
  <c r="U93" i="56" l="1"/>
  <c r="V47" i="56"/>
  <c r="W83" i="56"/>
  <c r="X37" i="56"/>
  <c r="U31" i="56"/>
  <c r="T77" i="56"/>
  <c r="AF84" i="56"/>
  <c r="AV38" i="56"/>
  <c r="AV84" i="56" s="1"/>
  <c r="W28" i="56"/>
  <c r="V74" i="56"/>
  <c r="X43" i="56"/>
  <c r="W89" i="56"/>
  <c r="S85" i="56"/>
  <c r="T39" i="56"/>
  <c r="X83" i="56" l="1"/>
  <c r="Y37" i="56"/>
  <c r="V93" i="56"/>
  <c r="W47" i="56"/>
  <c r="T85" i="56"/>
  <c r="U39" i="56"/>
  <c r="U77" i="56"/>
  <c r="V31" i="56"/>
  <c r="X89" i="56"/>
  <c r="Y43" i="56"/>
  <c r="W74" i="56"/>
  <c r="X28" i="56"/>
  <c r="Y83" i="56" l="1"/>
  <c r="Z37" i="56"/>
  <c r="X47" i="56"/>
  <c r="W93" i="56"/>
  <c r="Z43" i="56"/>
  <c r="Y89" i="56"/>
  <c r="W31" i="56"/>
  <c r="V77" i="56"/>
  <c r="X74" i="56"/>
  <c r="Y28" i="56"/>
  <c r="V39" i="56"/>
  <c r="U85" i="56"/>
  <c r="Y47" i="56" l="1"/>
  <c r="X93" i="56"/>
  <c r="AA37" i="56"/>
  <c r="Z83" i="56"/>
  <c r="W77" i="56"/>
  <c r="X31" i="56"/>
  <c r="Z28" i="56"/>
  <c r="Y74" i="56"/>
  <c r="Z89" i="56"/>
  <c r="AA43" i="56"/>
  <c r="V85" i="56"/>
  <c r="W39" i="56"/>
  <c r="AB37" i="56" l="1"/>
  <c r="AA83" i="56"/>
  <c r="Z47" i="56"/>
  <c r="Y93" i="56"/>
  <c r="Z74" i="56"/>
  <c r="AA28" i="56"/>
  <c r="AB43" i="56"/>
  <c r="AA89" i="56"/>
  <c r="W85" i="56"/>
  <c r="X39" i="56"/>
  <c r="X77" i="56"/>
  <c r="Y31" i="56"/>
  <c r="Z93" i="56" l="1"/>
  <c r="AA47" i="56"/>
  <c r="AC37" i="56"/>
  <c r="AB83" i="56"/>
  <c r="Y39" i="56"/>
  <c r="X85" i="56"/>
  <c r="AB89" i="56"/>
  <c r="AC43" i="56"/>
  <c r="Z31" i="56"/>
  <c r="Y77" i="56"/>
  <c r="AA74" i="56"/>
  <c r="AB28" i="56"/>
  <c r="AC83" i="56" l="1"/>
  <c r="AD37" i="56"/>
  <c r="AA93" i="56"/>
  <c r="AB47" i="56"/>
  <c r="AC28" i="56"/>
  <c r="AB74" i="56"/>
  <c r="AC89" i="56"/>
  <c r="AD43" i="56"/>
  <c r="Z77" i="56"/>
  <c r="AA31" i="56"/>
  <c r="Z39" i="56"/>
  <c r="Y85" i="56"/>
  <c r="AC47" i="56" l="1"/>
  <c r="AB93" i="56"/>
  <c r="AD83" i="56"/>
  <c r="AE37" i="56"/>
  <c r="AE43" i="56"/>
  <c r="AD89" i="56"/>
  <c r="AA77" i="56"/>
  <c r="AB31" i="56"/>
  <c r="AA39" i="56"/>
  <c r="Z85" i="56"/>
  <c r="AC74" i="56"/>
  <c r="AD28" i="56"/>
  <c r="AF37" i="56" l="1"/>
  <c r="AE83" i="56"/>
  <c r="AD47" i="56"/>
  <c r="AC93" i="56"/>
  <c r="AA85" i="56"/>
  <c r="AB39" i="56"/>
  <c r="AB77" i="56"/>
  <c r="AC31" i="56"/>
  <c r="AE28" i="56"/>
  <c r="AD74" i="56"/>
  <c r="AE89" i="56"/>
  <c r="AF43" i="56"/>
  <c r="AE47" i="56" l="1"/>
  <c r="AD93" i="56"/>
  <c r="AG37" i="56"/>
  <c r="AF83" i="56"/>
  <c r="AF28" i="56"/>
  <c r="AE74" i="56"/>
  <c r="AG43" i="56"/>
  <c r="AF89" i="56"/>
  <c r="AC39" i="56"/>
  <c r="AB85" i="56"/>
  <c r="AD31" i="56"/>
  <c r="AC77" i="56"/>
  <c r="AG83" i="56" l="1"/>
  <c r="AH37" i="56"/>
  <c r="AE93" i="56"/>
  <c r="AF47" i="56"/>
  <c r="AD39" i="56"/>
  <c r="AC85" i="56"/>
  <c r="AG89" i="56"/>
  <c r="AH43" i="56"/>
  <c r="AE31" i="56"/>
  <c r="AD77" i="56"/>
  <c r="AG28" i="56"/>
  <c r="AF74" i="56"/>
  <c r="AI37" i="56" l="1"/>
  <c r="AH83" i="56"/>
  <c r="AG47" i="56"/>
  <c r="AF93" i="56"/>
  <c r="AH28" i="56"/>
  <c r="AG74" i="56"/>
  <c r="AI43" i="56"/>
  <c r="AH89" i="56"/>
  <c r="AF31" i="56"/>
  <c r="AE77" i="56"/>
  <c r="AD85" i="56"/>
  <c r="AE39" i="56"/>
  <c r="AI83" i="56" l="1"/>
  <c r="AJ37" i="56"/>
  <c r="AH47" i="56"/>
  <c r="AG93" i="56"/>
  <c r="AJ43" i="56"/>
  <c r="AI89" i="56"/>
  <c r="AF39" i="56"/>
  <c r="AE85" i="56"/>
  <c r="AI28" i="56"/>
  <c r="AH74" i="56"/>
  <c r="AG31" i="56"/>
  <c r="AF77" i="56"/>
  <c r="AH93" i="56" l="1"/>
  <c r="AI47" i="56"/>
  <c r="AK37" i="56"/>
  <c r="AJ83" i="56"/>
  <c r="AG39" i="56"/>
  <c r="AF85" i="56"/>
  <c r="AI74" i="56"/>
  <c r="AJ28" i="56"/>
  <c r="AH31" i="56"/>
  <c r="AG77" i="56"/>
  <c r="AJ89" i="56"/>
  <c r="AK43" i="56"/>
  <c r="AL37" i="56" l="1"/>
  <c r="AK83" i="56"/>
  <c r="AI93" i="56"/>
  <c r="AJ47" i="56"/>
  <c r="AJ74" i="56"/>
  <c r="AK28" i="56"/>
  <c r="AG85" i="56"/>
  <c r="AH39" i="56"/>
  <c r="AL43" i="56"/>
  <c r="AK89" i="56"/>
  <c r="AI31" i="56"/>
  <c r="AH77" i="56"/>
  <c r="AJ93" i="56" l="1"/>
  <c r="AK47" i="56"/>
  <c r="AM37" i="56"/>
  <c r="AL83" i="56"/>
  <c r="AH85" i="56"/>
  <c r="AI39" i="56"/>
  <c r="AL28" i="56"/>
  <c r="AK74" i="56"/>
  <c r="AM43" i="56"/>
  <c r="AL89" i="56"/>
  <c r="AJ31" i="56"/>
  <c r="AI77" i="56"/>
  <c r="AM83" i="56" l="1"/>
  <c r="AN37" i="56"/>
  <c r="AL47" i="56"/>
  <c r="AK93" i="56"/>
  <c r="AM28" i="56"/>
  <c r="AL74" i="56"/>
  <c r="AK31" i="56"/>
  <c r="AJ77" i="56"/>
  <c r="AN43" i="56"/>
  <c r="AM89" i="56"/>
  <c r="AI85" i="56"/>
  <c r="AJ39" i="56"/>
  <c r="AN83" i="56" l="1"/>
  <c r="AO37" i="56"/>
  <c r="AL93" i="56"/>
  <c r="AM47" i="56"/>
  <c r="AJ85" i="56"/>
  <c r="AK39" i="56"/>
  <c r="AL31" i="56"/>
  <c r="AK77" i="56"/>
  <c r="AN89" i="56"/>
  <c r="AO43" i="56"/>
  <c r="AN28" i="56"/>
  <c r="AM74" i="56"/>
  <c r="AM93" i="56" l="1"/>
  <c r="AN47" i="56"/>
  <c r="AO83" i="56"/>
  <c r="AP37" i="56"/>
  <c r="AL77" i="56"/>
  <c r="AM31" i="56"/>
  <c r="AO89" i="56"/>
  <c r="AP43" i="56"/>
  <c r="AK85" i="56"/>
  <c r="AL39" i="56"/>
  <c r="AN74" i="56"/>
  <c r="AO28" i="56"/>
  <c r="AN93" i="56" l="1"/>
  <c r="AO47" i="56"/>
  <c r="AQ37" i="56"/>
  <c r="AP83" i="56"/>
  <c r="AM39" i="56"/>
  <c r="AL85" i="56"/>
  <c r="AP89" i="56"/>
  <c r="AQ43" i="56"/>
  <c r="AP28" i="56"/>
  <c r="AO74" i="56"/>
  <c r="AN31" i="56"/>
  <c r="AM77" i="56"/>
  <c r="AQ83" i="56" l="1"/>
  <c r="AR37" i="56"/>
  <c r="AO93" i="56"/>
  <c r="AP47" i="56"/>
  <c r="AN39" i="56"/>
  <c r="AM85" i="56"/>
  <c r="AQ28" i="56"/>
  <c r="AP74" i="56"/>
  <c r="AN77" i="56"/>
  <c r="AO31" i="56"/>
  <c r="AQ89" i="56"/>
  <c r="AR43" i="56"/>
  <c r="AP93" i="56" l="1"/>
  <c r="AQ47" i="56"/>
  <c r="AR83" i="56"/>
  <c r="AS37" i="56"/>
  <c r="AO77" i="56"/>
  <c r="AP31" i="56"/>
  <c r="AR89" i="56"/>
  <c r="AS43" i="56"/>
  <c r="AR28" i="56"/>
  <c r="AQ74" i="56"/>
  <c r="AN85" i="56"/>
  <c r="AO39" i="56"/>
  <c r="AR47" i="56" l="1"/>
  <c r="AQ93" i="56"/>
  <c r="AT37" i="56"/>
  <c r="AS83" i="56"/>
  <c r="AQ31" i="56"/>
  <c r="AP77" i="56"/>
  <c r="AT43" i="56"/>
  <c r="AT89" i="56" s="1"/>
  <c r="AS89" i="56"/>
  <c r="AO85" i="56"/>
  <c r="AP39" i="56"/>
  <c r="AR74" i="56"/>
  <c r="AS28" i="56"/>
  <c r="AU37" i="56" l="1"/>
  <c r="AU83" i="56" s="1"/>
  <c r="AT83" i="56"/>
  <c r="AR93" i="56"/>
  <c r="AS47" i="56"/>
  <c r="AS74" i="56"/>
  <c r="AT28" i="56"/>
  <c r="AQ39" i="56"/>
  <c r="AP85" i="56"/>
  <c r="AQ77" i="56"/>
  <c r="AR31" i="56"/>
  <c r="AS93" i="56" l="1"/>
  <c r="AT47" i="56"/>
  <c r="AT93" i="56" s="1"/>
  <c r="AS31" i="56"/>
  <c r="AR77" i="56"/>
  <c r="AU28" i="56"/>
  <c r="AU74" i="56" s="1"/>
  <c r="AT74" i="56"/>
  <c r="AR39" i="56"/>
  <c r="AQ85" i="56"/>
  <c r="AS39" i="56" l="1"/>
  <c r="AR85" i="56"/>
  <c r="AT31" i="56"/>
  <c r="AS77" i="56"/>
  <c r="AU31" i="56" l="1"/>
  <c r="AU77" i="56" s="1"/>
  <c r="AT77" i="56"/>
  <c r="AS85" i="56"/>
  <c r="AT39" i="56"/>
  <c r="AT85" i="56" l="1"/>
  <c r="AU39" i="56"/>
  <c r="AU85" i="56" s="1"/>
</calcChain>
</file>

<file path=xl/sharedStrings.xml><?xml version="1.0" encoding="utf-8"?>
<sst xmlns="http://schemas.openxmlformats.org/spreadsheetml/2006/main" count="1782" uniqueCount="787">
  <si>
    <t>消防用設備</t>
    <phoneticPr fontId="2"/>
  </si>
  <si>
    <t>(1) 劣化の現象と原因</t>
    <phoneticPr fontId="2"/>
  </si>
  <si>
    <t>（注）　現場管理費及び一般管理費は、各項目ごとの工事費（単価）に含む。</t>
    <rPh sb="1" eb="2">
      <t>チュウ</t>
    </rPh>
    <rPh sb="9" eb="10">
      <t>オヨ</t>
    </rPh>
    <rPh sb="11" eb="13">
      <t>イッパン</t>
    </rPh>
    <rPh sb="13" eb="16">
      <t>カンリヒ</t>
    </rPh>
    <rPh sb="18" eb="19">
      <t>カク</t>
    </rPh>
    <rPh sb="19" eb="21">
      <t>コウモク</t>
    </rPh>
    <rPh sb="24" eb="27">
      <t>コウジヒ</t>
    </rPh>
    <rPh sb="28" eb="30">
      <t>タンカ</t>
    </rPh>
    <rPh sb="32" eb="33">
      <t>フク</t>
    </rPh>
    <phoneticPr fontId="2"/>
  </si>
  <si>
    <t>工事項目</t>
  </si>
  <si>
    <t>細目</t>
  </si>
  <si>
    <t>仕様</t>
  </si>
  <si>
    <t>呼称</t>
  </si>
  <si>
    <t>単価</t>
  </si>
  <si>
    <t>数量</t>
  </si>
  <si>
    <t>区分</t>
    <phoneticPr fontId="10"/>
  </si>
  <si>
    <t>推定修繕工事項目</t>
    <rPh sb="0" eb="2">
      <t>スイテイ</t>
    </rPh>
    <rPh sb="2" eb="4">
      <t>シュウゼン</t>
    </rPh>
    <rPh sb="4" eb="6">
      <t>コウジ</t>
    </rPh>
    <rPh sb="6" eb="8">
      <t>コウモク</t>
    </rPh>
    <phoneticPr fontId="9"/>
  </si>
  <si>
    <t>金額</t>
    <rPh sb="0" eb="2">
      <t>キンガク</t>
    </rPh>
    <phoneticPr fontId="10"/>
  </si>
  <si>
    <t>計上年（経年）</t>
    <rPh sb="0" eb="2">
      <t>ケイジョウ</t>
    </rPh>
    <rPh sb="2" eb="3">
      <t>ネン</t>
    </rPh>
    <rPh sb="4" eb="6">
      <t>ケイネン</t>
    </rPh>
    <phoneticPr fontId="10"/>
  </si>
  <si>
    <t>暦年</t>
    <rPh sb="0" eb="1">
      <t>コヨミ</t>
    </rPh>
    <rPh sb="1" eb="2">
      <t>ネン</t>
    </rPh>
    <phoneticPr fontId="10"/>
  </si>
  <si>
    <t>合計</t>
    <rPh sb="0" eb="2">
      <t>ゴウケイ</t>
    </rPh>
    <phoneticPr fontId="9"/>
  </si>
  <si>
    <t>小計</t>
    <rPh sb="0" eb="2">
      <t>ショウケイ</t>
    </rPh>
    <phoneticPr fontId="9"/>
  </si>
  <si>
    <t>消費税</t>
    <rPh sb="0" eb="3">
      <t>ショウヒゼイ</t>
    </rPh>
    <phoneticPr fontId="9"/>
  </si>
  <si>
    <t>支出</t>
    <rPh sb="0" eb="2">
      <t>シシュツ</t>
    </rPh>
    <phoneticPr fontId="9"/>
  </si>
  <si>
    <t>推定修繕工事費　年度合計</t>
    <rPh sb="0" eb="2">
      <t>スイテイ</t>
    </rPh>
    <rPh sb="2" eb="4">
      <t>シュウゼン</t>
    </rPh>
    <rPh sb="4" eb="7">
      <t>コウジヒ</t>
    </rPh>
    <rPh sb="8" eb="10">
      <t>ネンド</t>
    </rPh>
    <rPh sb="10" eb="12">
      <t>ゴウケイ</t>
    </rPh>
    <phoneticPr fontId="10"/>
  </si>
  <si>
    <t>推定修繕工事費　累計</t>
    <rPh sb="0" eb="2">
      <t>スイテイ</t>
    </rPh>
    <rPh sb="2" eb="4">
      <t>シュウゼン</t>
    </rPh>
    <rPh sb="4" eb="7">
      <t>コウジヒ</t>
    </rPh>
    <rPh sb="8" eb="10">
      <t>ルイケイ</t>
    </rPh>
    <phoneticPr fontId="10"/>
  </si>
  <si>
    <t>（借入金の償還金　年度合計）</t>
    <rPh sb="1" eb="4">
      <t>カリイレキン</t>
    </rPh>
    <rPh sb="5" eb="8">
      <t>ショウカンキン</t>
    </rPh>
    <rPh sb="9" eb="11">
      <t>ネンド</t>
    </rPh>
    <rPh sb="11" eb="12">
      <t>ゴウ</t>
    </rPh>
    <rPh sb="12" eb="13">
      <t>ケイ</t>
    </rPh>
    <phoneticPr fontId="9"/>
  </si>
  <si>
    <t>支出　年度合計</t>
    <rPh sb="0" eb="2">
      <t>シシュツ</t>
    </rPh>
    <rPh sb="3" eb="5">
      <t>ネンド</t>
    </rPh>
    <rPh sb="5" eb="7">
      <t>ゴウケイ</t>
    </rPh>
    <phoneticPr fontId="9"/>
  </si>
  <si>
    <t>支出　累計</t>
    <rPh sb="0" eb="2">
      <t>シシュツ</t>
    </rPh>
    <rPh sb="3" eb="5">
      <t>ルイケイ</t>
    </rPh>
    <phoneticPr fontId="9"/>
  </si>
  <si>
    <t>収入</t>
    <rPh sb="0" eb="2">
      <t>シュウニュウ</t>
    </rPh>
    <phoneticPr fontId="9"/>
  </si>
  <si>
    <t>修繕積立金の残高
   （修繕積立基金）</t>
    <phoneticPr fontId="9"/>
  </si>
  <si>
    <t>修繕積立金の運用益
　年度合計</t>
    <rPh sb="0" eb="2">
      <t>シュウゼン</t>
    </rPh>
    <rPh sb="2" eb="5">
      <t>ツミタテキン</t>
    </rPh>
    <rPh sb="6" eb="8">
      <t>ウンヨウ</t>
    </rPh>
    <rPh sb="8" eb="9">
      <t>エキ</t>
    </rPh>
    <rPh sb="11" eb="13">
      <t>ネンド</t>
    </rPh>
    <rPh sb="13" eb="15">
      <t>ゴウケイ</t>
    </rPh>
    <phoneticPr fontId="9"/>
  </si>
  <si>
    <t>収入　年度合計</t>
    <rPh sb="0" eb="2">
      <t>シュウニュウ</t>
    </rPh>
    <phoneticPr fontId="9"/>
  </si>
  <si>
    <t>収入　累計</t>
    <rPh sb="0" eb="2">
      <t>シュウニュウ</t>
    </rPh>
    <rPh sb="3" eb="5">
      <t>ルイケイ</t>
    </rPh>
    <phoneticPr fontId="9"/>
  </si>
  <si>
    <t>年度収支</t>
    <rPh sb="0" eb="2">
      <t>ネンド</t>
    </rPh>
    <rPh sb="2" eb="4">
      <t>シュウシ</t>
    </rPh>
    <phoneticPr fontId="9"/>
  </si>
  <si>
    <t>修繕積立金　次年度繰越金</t>
    <rPh sb="0" eb="2">
      <t>シュウゼン</t>
    </rPh>
    <rPh sb="2" eb="5">
      <t>ツミタテキン</t>
    </rPh>
    <rPh sb="6" eb="9">
      <t>ジネンド</t>
    </rPh>
    <rPh sb="9" eb="12">
      <t>クリコシキン</t>
    </rPh>
    <phoneticPr fontId="9"/>
  </si>
  <si>
    <t>（様式第4-3号）長期修繕計画表（推定修繕工事項目（小項目）別、年度別）　</t>
    <rPh sb="3" eb="4">
      <t>ダイ</t>
    </rPh>
    <rPh sb="7" eb="8">
      <t>ゴウ</t>
    </rPh>
    <rPh sb="9" eb="11">
      <t>チョウキ</t>
    </rPh>
    <rPh sb="11" eb="13">
      <t>シュウゼン</t>
    </rPh>
    <rPh sb="13" eb="15">
      <t>ケイカク</t>
    </rPh>
    <rPh sb="15" eb="16">
      <t>ヒョウ</t>
    </rPh>
    <rPh sb="17" eb="19">
      <t>スイテイ</t>
    </rPh>
    <rPh sb="19" eb="21">
      <t>シュウゼン</t>
    </rPh>
    <rPh sb="21" eb="23">
      <t>コウジ</t>
    </rPh>
    <rPh sb="23" eb="25">
      <t>コウモク</t>
    </rPh>
    <rPh sb="26" eb="29">
      <t>ショウコウモク</t>
    </rPh>
    <rPh sb="30" eb="31">
      <t>ベツ</t>
    </rPh>
    <rPh sb="32" eb="35">
      <t>ネンドベツ</t>
    </rPh>
    <phoneticPr fontId="10"/>
  </si>
  <si>
    <t>工事費内訳書　【ＯＧマンション--築0年／10階建て／62戸／平均戸当たり専用床面積：103.33㎡】</t>
    <rPh sb="0" eb="3">
      <t>コウジヒ</t>
    </rPh>
    <rPh sb="3" eb="6">
      <t>ウチワケショ</t>
    </rPh>
    <phoneticPr fontId="10"/>
  </si>
  <si>
    <t>長期修繕計画総括表　【ＯＧマンション--築0年／10階建て／62戸／平均戸当たり専用床面積：103.33㎡】</t>
    <rPh sb="0" eb="2">
      <t>チョウキ</t>
    </rPh>
    <rPh sb="2" eb="4">
      <t>シュウゼン</t>
    </rPh>
    <rPh sb="4" eb="6">
      <t>ケイカク</t>
    </rPh>
    <rPh sb="6" eb="8">
      <t>ソウカツ</t>
    </rPh>
    <rPh sb="8" eb="9">
      <t>ヒョウ</t>
    </rPh>
    <phoneticPr fontId="10"/>
  </si>
  <si>
    <t>推定修繕工事項目</t>
    <rPh sb="0" eb="2">
      <t>スイテイ</t>
    </rPh>
    <rPh sb="2" eb="4">
      <t>シュウゼン</t>
    </rPh>
    <phoneticPr fontId="9"/>
  </si>
  <si>
    <t>工事区分</t>
    <rPh sb="0" eb="2">
      <t>コウジ</t>
    </rPh>
    <rPh sb="2" eb="4">
      <t>クブン</t>
    </rPh>
    <phoneticPr fontId="9"/>
  </si>
  <si>
    <t>修繕</t>
    <rPh sb="0" eb="2">
      <t>シュウゼン</t>
    </rPh>
    <phoneticPr fontId="9"/>
  </si>
  <si>
    <t>暦年</t>
    <rPh sb="0" eb="2">
      <t>レキネン</t>
    </rPh>
    <phoneticPr fontId="10"/>
  </si>
  <si>
    <t>合計</t>
    <rPh sb="0" eb="2">
      <t>ゴウケイ</t>
    </rPh>
    <phoneticPr fontId="10"/>
  </si>
  <si>
    <t>周期</t>
    <rPh sb="0" eb="2">
      <t>シュウキ</t>
    </rPh>
    <phoneticPr fontId="9"/>
  </si>
  <si>
    <t>　　　　　　　　 推定修繕工事費　年度合計</t>
    <rPh sb="9" eb="11">
      <t>スイテイ</t>
    </rPh>
    <rPh sb="11" eb="13">
      <t>シュウゼン</t>
    </rPh>
    <rPh sb="13" eb="16">
      <t>コウジヒ</t>
    </rPh>
    <rPh sb="17" eb="19">
      <t>ネンド</t>
    </rPh>
    <rPh sb="19" eb="21">
      <t>ゴウケイ</t>
    </rPh>
    <phoneticPr fontId="10"/>
  </si>
  <si>
    <t>　　　　　　　　 推定修繕工事費　累計</t>
    <rPh sb="9" eb="11">
      <t>スイテイ</t>
    </rPh>
    <rPh sb="11" eb="13">
      <t>シュウゼン</t>
    </rPh>
    <rPh sb="17" eb="19">
      <t>ルイケイ</t>
    </rPh>
    <phoneticPr fontId="10"/>
  </si>
  <si>
    <t>（様式4-4）推定修繕工事費内訳書</t>
    <rPh sb="7" eb="9">
      <t>スイテイ</t>
    </rPh>
    <rPh sb="9" eb="11">
      <t>シュウゼン</t>
    </rPh>
    <phoneticPr fontId="10"/>
  </si>
  <si>
    <t>対象部位等</t>
    <rPh sb="0" eb="2">
      <t>タイショウ</t>
    </rPh>
    <rPh sb="2" eb="4">
      <t>ブイ</t>
    </rPh>
    <rPh sb="4" eb="5">
      <t>トウ</t>
    </rPh>
    <phoneticPr fontId="9"/>
  </si>
  <si>
    <t>仕様等</t>
    <rPh sb="0" eb="2">
      <t>シヨウ</t>
    </rPh>
    <rPh sb="2" eb="3">
      <t>トウ</t>
    </rPh>
    <phoneticPr fontId="9"/>
  </si>
  <si>
    <t>単位</t>
    <rPh sb="0" eb="2">
      <t>タンイ</t>
    </rPh>
    <phoneticPr fontId="10"/>
  </si>
  <si>
    <t>数量</t>
    <rPh sb="0" eb="2">
      <t>スウリョウ</t>
    </rPh>
    <phoneticPr fontId="10"/>
  </si>
  <si>
    <t>単価</t>
    <rPh sb="0" eb="2">
      <t>タンカ</t>
    </rPh>
    <phoneticPr fontId="10"/>
  </si>
  <si>
    <t xml:space="preserve"> 西   暦</t>
    <rPh sb="1" eb="2">
      <t>ニシ</t>
    </rPh>
    <rPh sb="5" eb="6">
      <t>コヨミ</t>
    </rPh>
    <phoneticPr fontId="10"/>
  </si>
  <si>
    <t>小計</t>
    <rPh sb="0" eb="1">
      <t>ショウ</t>
    </rPh>
    <rPh sb="1" eb="2">
      <t>ケイ</t>
    </rPh>
    <phoneticPr fontId="10"/>
  </si>
  <si>
    <t>西暦</t>
    <rPh sb="0" eb="2">
      <t>セイレキ</t>
    </rPh>
    <phoneticPr fontId="9"/>
  </si>
  <si>
    <t>摘　要</t>
    <rPh sb="0" eb="1">
      <t>テキ</t>
    </rPh>
    <rPh sb="2" eb="3">
      <t>ヨウ</t>
    </rPh>
    <phoneticPr fontId="2"/>
  </si>
  <si>
    <t>計画期間の
推定修繕工事費の累計額（円）</t>
    <rPh sb="0" eb="2">
      <t>ケイカク</t>
    </rPh>
    <rPh sb="2" eb="4">
      <t>キカン</t>
    </rPh>
    <rPh sb="6" eb="8">
      <t>スイテイ</t>
    </rPh>
    <rPh sb="8" eb="10">
      <t>シュウゼン</t>
    </rPh>
    <rPh sb="10" eb="13">
      <t>コウジヒ</t>
    </rPh>
    <rPh sb="14" eb="16">
      <t>ルイケイ</t>
    </rPh>
    <rPh sb="16" eb="17">
      <t>ガク</t>
    </rPh>
    <rPh sb="18" eb="19">
      <t>エン</t>
    </rPh>
    <phoneticPr fontId="2"/>
  </si>
  <si>
    <t>計画期間の借入金の償還金（元本・利息）</t>
    <rPh sb="0" eb="2">
      <t>ケイカク</t>
    </rPh>
    <rPh sb="2" eb="4">
      <t>キカン</t>
    </rPh>
    <rPh sb="5" eb="7">
      <t>カリイレ</t>
    </rPh>
    <rPh sb="7" eb="8">
      <t>キン</t>
    </rPh>
    <rPh sb="9" eb="11">
      <t>ショウカン</t>
    </rPh>
    <rPh sb="11" eb="12">
      <t>キン</t>
    </rPh>
    <rPh sb="13" eb="15">
      <t>ガンポン</t>
    </rPh>
    <rPh sb="16" eb="18">
      <t>リソク</t>
    </rPh>
    <phoneticPr fontId="2"/>
  </si>
  <si>
    <t>支出　累計
（Ｃ＝Ａ）</t>
    <rPh sb="0" eb="2">
      <t>シシュツ</t>
    </rPh>
    <rPh sb="3" eb="4">
      <t>ルイ</t>
    </rPh>
    <rPh sb="4" eb="5">
      <t>ケイ</t>
    </rPh>
    <phoneticPr fontId="2"/>
  </si>
  <si>
    <t>修繕積立金の残高</t>
    <rPh sb="0" eb="2">
      <t>シュウゼン</t>
    </rPh>
    <rPh sb="2" eb="4">
      <t>ツミタテ</t>
    </rPh>
    <rPh sb="4" eb="5">
      <t>キン</t>
    </rPh>
    <rPh sb="6" eb="8">
      <t>ザンダカ</t>
    </rPh>
    <phoneticPr fontId="2"/>
  </si>
  <si>
    <t>計画期間の修繕積立金の運用益</t>
    <rPh sb="0" eb="2">
      <t>ケイカク</t>
    </rPh>
    <rPh sb="2" eb="4">
      <t>キカン</t>
    </rPh>
    <rPh sb="5" eb="7">
      <t>シュウゼン</t>
    </rPh>
    <rPh sb="7" eb="9">
      <t>ツミタ</t>
    </rPh>
    <rPh sb="9" eb="10">
      <t>キン</t>
    </rPh>
    <rPh sb="11" eb="14">
      <t>ウンヨウエキ</t>
    </rPh>
    <phoneticPr fontId="2"/>
  </si>
  <si>
    <t>差額（円）
（Ｉ＝Ｃ－Ｈ）</t>
    <rPh sb="0" eb="2">
      <t>サガク</t>
    </rPh>
    <rPh sb="3" eb="4">
      <t>エン</t>
    </rPh>
    <phoneticPr fontId="2"/>
  </si>
  <si>
    <t>Ｊ</t>
    <phoneticPr fontId="2"/>
  </si>
  <si>
    <t>計画期間(年）</t>
    <rPh sb="0" eb="2">
      <t>ケイカク</t>
    </rPh>
    <rPh sb="2" eb="4">
      <t>キカン</t>
    </rPh>
    <rPh sb="5" eb="6">
      <t>ネン</t>
    </rPh>
    <phoneticPr fontId="2"/>
  </si>
  <si>
    <t>戸当たりの負担割合</t>
    <rPh sb="0" eb="1">
      <t>ト</t>
    </rPh>
    <rPh sb="1" eb="2">
      <t>ア</t>
    </rPh>
    <rPh sb="5" eb="7">
      <t>フタン</t>
    </rPh>
    <rPh sb="7" eb="9">
      <t>ワリアイ</t>
    </rPh>
    <phoneticPr fontId="2"/>
  </si>
  <si>
    <t>修繕積立金の額（Ｍ＝Ｋ×Ｌ）
（戸当たり月当たり）</t>
    <rPh sb="0" eb="2">
      <t>シュウゼン</t>
    </rPh>
    <rPh sb="2" eb="5">
      <t>ツミタテキン</t>
    </rPh>
    <rPh sb="6" eb="7">
      <t>ガク</t>
    </rPh>
    <rPh sb="16" eb="17">
      <t>ト</t>
    </rPh>
    <rPh sb="17" eb="18">
      <t>ア</t>
    </rPh>
    <rPh sb="20" eb="22">
      <t>ツキア</t>
    </rPh>
    <phoneticPr fontId="2"/>
  </si>
  <si>
    <t>修繕積立金の額（Ｏ＝Ｋ／Ｎ）
（㎡当たり月当たり）</t>
    <rPh sb="20" eb="21">
      <t>ツキ</t>
    </rPh>
    <rPh sb="21" eb="22">
      <t>ア</t>
    </rPh>
    <phoneticPr fontId="2"/>
  </si>
  <si>
    <t>住戸数（戸）</t>
    <rPh sb="0" eb="1">
      <t>ジュウ</t>
    </rPh>
    <rPh sb="1" eb="2">
      <t>ト</t>
    </rPh>
    <rPh sb="2" eb="3">
      <t>スウ</t>
    </rPh>
    <rPh sb="4" eb="5">
      <t>ト</t>
    </rPh>
    <phoneticPr fontId="2"/>
  </si>
  <si>
    <t>修繕積立金の額（Ｑ＝Ｋ／Ｐ）
平均（戸当たり月当たり）</t>
    <rPh sb="15" eb="17">
      <t>ヘイキン</t>
    </rPh>
    <rPh sb="18" eb="19">
      <t>ト</t>
    </rPh>
    <rPh sb="19" eb="20">
      <t>ア</t>
    </rPh>
    <rPh sb="22" eb="23">
      <t>ツキ</t>
    </rPh>
    <phoneticPr fontId="2"/>
  </si>
  <si>
    <t>表　住戸タイプ別修繕積立金の額</t>
    <rPh sb="0" eb="1">
      <t>ヒョウ</t>
    </rPh>
    <phoneticPr fontId="2"/>
  </si>
  <si>
    <t>修繕積立基金を徴収する場合</t>
    <rPh sb="0" eb="2">
      <t>シュウゼン</t>
    </rPh>
    <rPh sb="2" eb="4">
      <t>ツミタテ</t>
    </rPh>
    <rPh sb="4" eb="6">
      <t>キキン</t>
    </rPh>
    <rPh sb="7" eb="9">
      <t>チョウシュウ</t>
    </rPh>
    <rPh sb="11" eb="13">
      <t>バアイ</t>
    </rPh>
    <phoneticPr fontId="2"/>
  </si>
  <si>
    <t>住戸タイプ</t>
    <rPh sb="0" eb="1">
      <t>ジュウ</t>
    </rPh>
    <rPh sb="1" eb="2">
      <t>ト</t>
    </rPh>
    <phoneticPr fontId="2"/>
  </si>
  <si>
    <t>Ｌ　負担割合</t>
    <rPh sb="2" eb="4">
      <t>フタン</t>
    </rPh>
    <rPh sb="4" eb="6">
      <t>ワリアイ</t>
    </rPh>
    <phoneticPr fontId="2"/>
  </si>
  <si>
    <t>Ｒ　修繕積立基金の
割戻し額（円／月・戸）</t>
    <rPh sb="2" eb="4">
      <t>シュウゼン</t>
    </rPh>
    <rPh sb="4" eb="6">
      <t>ツミタテ</t>
    </rPh>
    <rPh sb="6" eb="8">
      <t>キキン</t>
    </rPh>
    <rPh sb="10" eb="11">
      <t>ワ</t>
    </rPh>
    <rPh sb="11" eb="12">
      <t>モド</t>
    </rPh>
    <rPh sb="13" eb="14">
      <t>ガク</t>
    </rPh>
    <phoneticPr fontId="2"/>
  </si>
  <si>
    <t>Ｔ　修繕積立基金
（円／戸）</t>
    <rPh sb="2" eb="4">
      <t>シュウゼン</t>
    </rPh>
    <rPh sb="4" eb="6">
      <t>ツミタテ</t>
    </rPh>
    <rPh sb="6" eb="8">
      <t>キキン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</si>
  <si>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</si>
  <si>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</si>
  <si>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</si>
  <si>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</si>
  <si>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</si>
  <si>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</si>
  <si>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</si>
  <si>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</si>
  <si>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</si>
  <si>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Ｋ</t>
    <phoneticPr fontId="2"/>
  </si>
  <si>
    <t>Ｌ</t>
    <phoneticPr fontId="2"/>
  </si>
  <si>
    <t>Ｍ</t>
    <phoneticPr fontId="2"/>
  </si>
  <si>
    <t>Ｎ</t>
    <phoneticPr fontId="2"/>
  </si>
  <si>
    <t>専有面積の合計（㎡）</t>
    <phoneticPr fontId="2"/>
  </si>
  <si>
    <t>Ｏ</t>
    <phoneticPr fontId="2"/>
  </si>
  <si>
    <t>Ｐ</t>
    <phoneticPr fontId="2"/>
  </si>
  <si>
    <t>Ｑ</t>
    <phoneticPr fontId="2"/>
  </si>
  <si>
    <t>（Ｌ1）</t>
    <phoneticPr fontId="2"/>
  </si>
  <si>
    <t>(1)</t>
    <phoneticPr fontId="2"/>
  </si>
  <si>
    <t>管理組合名</t>
    <rPh sb="0" eb="2">
      <t>カンリ</t>
    </rPh>
    <rPh sb="2" eb="4">
      <t>クミアイ</t>
    </rPh>
    <rPh sb="4" eb="5">
      <t>ナ</t>
    </rPh>
    <phoneticPr fontId="2"/>
  </si>
  <si>
    <t>所在地</t>
    <rPh sb="0" eb="3">
      <t>ショザイチ</t>
    </rPh>
    <phoneticPr fontId="2"/>
  </si>
  <si>
    <t>敷地面積</t>
    <rPh sb="0" eb="2">
      <t>シキチ</t>
    </rPh>
    <rPh sb="2" eb="4">
      <t>メンセキ</t>
    </rPh>
    <phoneticPr fontId="2"/>
  </si>
  <si>
    <t>構造</t>
    <rPh sb="0" eb="2">
      <t>コウゾウ</t>
    </rPh>
    <phoneticPr fontId="2"/>
  </si>
  <si>
    <t>建築面積（建ペイ率）</t>
    <rPh sb="0" eb="2">
      <t>ケンチク</t>
    </rPh>
    <rPh sb="2" eb="4">
      <t>メンセキ</t>
    </rPh>
    <rPh sb="5" eb="6">
      <t>ケン</t>
    </rPh>
    <rPh sb="8" eb="9">
      <t>リツ</t>
    </rPh>
    <phoneticPr fontId="2"/>
  </si>
  <si>
    <t>延べ面積（容積率）</t>
    <rPh sb="0" eb="1">
      <t>ノ</t>
    </rPh>
    <rPh sb="2" eb="4">
      <t>メンセキ</t>
    </rPh>
    <rPh sb="5" eb="8">
      <t>ヨウセキリツ</t>
    </rPh>
    <phoneticPr fontId="2"/>
  </si>
  <si>
    <t>住戸数</t>
    <rPh sb="0" eb="1">
      <t>ジュウ</t>
    </rPh>
    <rPh sb="1" eb="3">
      <t>コスウ</t>
    </rPh>
    <phoneticPr fontId="2"/>
  </si>
  <si>
    <t>竣工日</t>
    <rPh sb="0" eb="2">
      <t>シュンコウ</t>
    </rPh>
    <rPh sb="2" eb="3">
      <t>ヒ</t>
    </rPh>
    <phoneticPr fontId="2"/>
  </si>
  <si>
    <t>管理・所有区分</t>
    <rPh sb="0" eb="2">
      <t>カンリ</t>
    </rPh>
    <rPh sb="3" eb="5">
      <t>ショユウ</t>
    </rPh>
    <rPh sb="5" eb="7">
      <t>クブン</t>
    </rPh>
    <phoneticPr fontId="2"/>
  </si>
  <si>
    <t>維持管理の状況</t>
    <rPh sb="0" eb="2">
      <t>イジ</t>
    </rPh>
    <rPh sb="2" eb="4">
      <t>カンリ</t>
    </rPh>
    <rPh sb="5" eb="7">
      <t>ジョウキョウ</t>
    </rPh>
    <phoneticPr fontId="2"/>
  </si>
  <si>
    <t>部位</t>
    <rPh sb="0" eb="2">
      <t>ブイ</t>
    </rPh>
    <phoneticPr fontId="2"/>
  </si>
  <si>
    <t>実施年月</t>
    <rPh sb="0" eb="2">
      <t>ジッシ</t>
    </rPh>
    <rPh sb="2" eb="3">
      <t>ネン</t>
    </rPh>
    <rPh sb="3" eb="4">
      <t>ツキ</t>
    </rPh>
    <phoneticPr fontId="2"/>
  </si>
  <si>
    <t>分譲会社名</t>
    <rPh sb="0" eb="2">
      <t>ブンジョウ</t>
    </rPh>
    <rPh sb="2" eb="4">
      <t>カイシャ</t>
    </rPh>
    <rPh sb="4" eb="5">
      <t>ナ</t>
    </rPh>
    <phoneticPr fontId="2"/>
  </si>
  <si>
    <t>施工会社名</t>
    <rPh sb="0" eb="2">
      <t>セコウ</t>
    </rPh>
    <rPh sb="2" eb="4">
      <t>カイシャ</t>
    </rPh>
    <rPh sb="4" eb="5">
      <t>ナ</t>
    </rPh>
    <phoneticPr fontId="2"/>
  </si>
  <si>
    <t>管理会社名</t>
    <rPh sb="0" eb="2">
      <t>カンリ</t>
    </rPh>
    <rPh sb="2" eb="4">
      <t>カイシャ</t>
    </rPh>
    <rPh sb="4" eb="5">
      <t>ナ</t>
    </rPh>
    <phoneticPr fontId="2"/>
  </si>
  <si>
    <t>区分（標準管理規約との相違点等）</t>
    <rPh sb="0" eb="2">
      <t>クブン</t>
    </rPh>
    <rPh sb="3" eb="5">
      <t>ヒョウジュン</t>
    </rPh>
    <rPh sb="5" eb="7">
      <t>カンリ</t>
    </rPh>
    <rPh sb="7" eb="9">
      <t>キヤク</t>
    </rPh>
    <rPh sb="11" eb="13">
      <t>ソウイ</t>
    </rPh>
    <rPh sb="13" eb="14">
      <t>テン</t>
    </rPh>
    <rPh sb="14" eb="15">
      <t>トウ</t>
    </rPh>
    <phoneticPr fontId="2"/>
  </si>
  <si>
    <t>所有区分（建物）</t>
    <rPh sb="0" eb="2">
      <t>ショユウ</t>
    </rPh>
    <rPh sb="2" eb="4">
      <t>クブン</t>
    </rPh>
    <rPh sb="5" eb="7">
      <t>タテモノ</t>
    </rPh>
    <phoneticPr fontId="2"/>
  </si>
  <si>
    <t>　　　　　　(設備）</t>
    <rPh sb="7" eb="9">
      <t>セツビ</t>
    </rPh>
    <phoneticPr fontId="2"/>
  </si>
  <si>
    <t>管理区分（建物）</t>
    <rPh sb="0" eb="2">
      <t>カンリ</t>
    </rPh>
    <rPh sb="2" eb="4">
      <t>クブン</t>
    </rPh>
    <rPh sb="5" eb="7">
      <t>タテモノ</t>
    </rPh>
    <phoneticPr fontId="2"/>
  </si>
  <si>
    <t>階数／棟数</t>
    <rPh sb="0" eb="2">
      <t>カイスウ</t>
    </rPh>
    <rPh sb="3" eb="4">
      <t>トウ</t>
    </rPh>
    <rPh sb="4" eb="5">
      <t>スウ</t>
    </rPh>
    <phoneticPr fontId="2"/>
  </si>
  <si>
    <t>点検等</t>
    <rPh sb="0" eb="3">
      <t>テンケントウ</t>
    </rPh>
    <phoneticPr fontId="2"/>
  </si>
  <si>
    <t>調査・診断</t>
    <rPh sb="0" eb="2">
      <t>チョウサ</t>
    </rPh>
    <rPh sb="3" eb="5">
      <t>シンダン</t>
    </rPh>
    <phoneticPr fontId="2"/>
  </si>
  <si>
    <t>時　期</t>
    <rPh sb="0" eb="1">
      <t>トキ</t>
    </rPh>
    <rPh sb="2" eb="3">
      <t>キ</t>
    </rPh>
    <phoneticPr fontId="2"/>
  </si>
  <si>
    <t>箇　所</t>
    <rPh sb="0" eb="1">
      <t>カ</t>
    </rPh>
    <rPh sb="2" eb="3">
      <t>ショ</t>
    </rPh>
    <phoneticPr fontId="2"/>
  </si>
  <si>
    <t>調査・診断の結果の要点</t>
    <rPh sb="0" eb="2">
      <t>チョウサ</t>
    </rPh>
    <rPh sb="3" eb="5">
      <t>シンダン</t>
    </rPh>
    <rPh sb="6" eb="8">
      <t>ケッカ</t>
    </rPh>
    <rPh sb="9" eb="11">
      <t>ヨウテン</t>
    </rPh>
    <phoneticPr fontId="2"/>
  </si>
  <si>
    <t>点検等の結果の要点</t>
    <rPh sb="0" eb="2">
      <t>テンケン</t>
    </rPh>
    <rPh sb="2" eb="3">
      <t>トウ</t>
    </rPh>
    <rPh sb="4" eb="6">
      <t>ケッカ</t>
    </rPh>
    <rPh sb="7" eb="9">
      <t>ヨウテン</t>
    </rPh>
    <phoneticPr fontId="2"/>
  </si>
  <si>
    <t>マンション（団地）名</t>
    <rPh sb="6" eb="8">
      <t>ダンチ</t>
    </rPh>
    <rPh sb="9" eb="10">
      <t>ナ</t>
    </rPh>
    <phoneticPr fontId="2"/>
  </si>
  <si>
    <t>専有面積の合計</t>
    <rPh sb="0" eb="2">
      <t>センユウ</t>
    </rPh>
    <rPh sb="2" eb="4">
      <t>メンセキ</t>
    </rPh>
    <rPh sb="5" eb="7">
      <t>ゴウケイ</t>
    </rPh>
    <phoneticPr fontId="2"/>
  </si>
  <si>
    <t>給・排水設備</t>
    <rPh sb="0" eb="1">
      <t>キュウ</t>
    </rPh>
    <rPh sb="2" eb="4">
      <t>ハイスイ</t>
    </rPh>
    <rPh sb="4" eb="6">
      <t>セツビ</t>
    </rPh>
    <phoneticPr fontId="2"/>
  </si>
  <si>
    <t>ガス設備</t>
    <rPh sb="2" eb="4">
      <t>セツビ</t>
    </rPh>
    <phoneticPr fontId="2"/>
  </si>
  <si>
    <t>空調・換気設備</t>
    <rPh sb="0" eb="2">
      <t>クウチョウ</t>
    </rPh>
    <rPh sb="3" eb="5">
      <t>カンキ</t>
    </rPh>
    <rPh sb="5" eb="7">
      <t>セツビ</t>
    </rPh>
    <phoneticPr fontId="2"/>
  </si>
  <si>
    <t>電力設備</t>
    <rPh sb="0" eb="2">
      <t>デンリョク</t>
    </rPh>
    <rPh sb="2" eb="4">
      <t>セツビ</t>
    </rPh>
    <phoneticPr fontId="2"/>
  </si>
  <si>
    <t>情報・通信設備</t>
    <rPh sb="0" eb="2">
      <t>ジョウホウ</t>
    </rPh>
    <rPh sb="3" eb="5">
      <t>ツウシン</t>
    </rPh>
    <rPh sb="5" eb="7">
      <t>セツビ</t>
    </rPh>
    <phoneticPr fontId="2"/>
  </si>
  <si>
    <t>昇降機設備</t>
    <rPh sb="0" eb="3">
      <t>ショウコウキ</t>
    </rPh>
    <rPh sb="3" eb="5">
      <t>セツビ</t>
    </rPh>
    <phoneticPr fontId="2"/>
  </si>
  <si>
    <t>駐車場設備</t>
    <rPh sb="0" eb="2">
      <t>チュウシャ</t>
    </rPh>
    <rPh sb="2" eb="3">
      <t>ジョウ</t>
    </rPh>
    <rPh sb="3" eb="5">
      <t>セツビ</t>
    </rPh>
    <phoneticPr fontId="2"/>
  </si>
  <si>
    <t>(2)</t>
    <phoneticPr fontId="2"/>
  </si>
  <si>
    <t>別表　タイプ別専有面積</t>
    <rPh sb="0" eb="2">
      <t>ベッピョウ</t>
    </rPh>
    <rPh sb="6" eb="7">
      <t>ベツ</t>
    </rPh>
    <rPh sb="7" eb="9">
      <t>センユウ</t>
    </rPh>
    <rPh sb="9" eb="11">
      <t>メンセキ</t>
    </rPh>
    <phoneticPr fontId="2"/>
  </si>
  <si>
    <t>住戸タイプ</t>
    <rPh sb="0" eb="2">
      <t>ジュウコ</t>
    </rPh>
    <phoneticPr fontId="2"/>
  </si>
  <si>
    <t>専有面積（㎡）</t>
    <rPh sb="0" eb="2">
      <t>センユウ</t>
    </rPh>
    <rPh sb="2" eb="4">
      <t>メンセキ</t>
    </rPh>
    <phoneticPr fontId="2"/>
  </si>
  <si>
    <t>合計</t>
    <rPh sb="0" eb="2">
      <t>ゴウケイ</t>
    </rPh>
    <phoneticPr fontId="2"/>
  </si>
  <si>
    <t>(3)</t>
    <phoneticPr fontId="2"/>
  </si>
  <si>
    <t>関係者</t>
    <rPh sb="0" eb="2">
      <t>カンケイ</t>
    </rPh>
    <rPh sb="2" eb="3">
      <t>シャ</t>
    </rPh>
    <phoneticPr fontId="2"/>
  </si>
  <si>
    <r>
      <t>(</t>
    </r>
    <r>
      <rPr>
        <sz val="11"/>
        <rFont val="ＭＳ Ｐゴシック"/>
        <family val="3"/>
        <charset val="128"/>
      </rPr>
      <t>5</t>
    </r>
    <r>
      <rPr>
        <sz val="11"/>
        <rFont val="ＭＳ Ｐゴシック"/>
        <family val="3"/>
        <charset val="128"/>
      </rPr>
      <t>)　　</t>
    </r>
    <phoneticPr fontId="2"/>
  </si>
  <si>
    <t>修繕工事の概要</t>
    <rPh sb="5" eb="7">
      <t>ガイヨウ</t>
    </rPh>
    <phoneticPr fontId="2"/>
  </si>
  <si>
    <t>団地</t>
    <rPh sb="0" eb="2">
      <t>ダンチ</t>
    </rPh>
    <phoneticPr fontId="2"/>
  </si>
  <si>
    <t>棟別</t>
    <rPh sb="0" eb="1">
      <t>トウ</t>
    </rPh>
    <rPh sb="1" eb="2">
      <t>ベツ</t>
    </rPh>
    <phoneticPr fontId="2"/>
  </si>
  <si>
    <t>〔団地型の場合〕</t>
    <rPh sb="1" eb="3">
      <t>ダンチ</t>
    </rPh>
    <rPh sb="3" eb="4">
      <t>ガタ</t>
    </rPh>
    <rPh sb="5" eb="7">
      <t>バアイ</t>
    </rPh>
    <phoneticPr fontId="2"/>
  </si>
  <si>
    <t>〔単棟型の場合〕</t>
    <rPh sb="1" eb="2">
      <t>タン</t>
    </rPh>
    <rPh sb="2" eb="3">
      <t>トウ</t>
    </rPh>
    <rPh sb="3" eb="4">
      <t>ガタ</t>
    </rPh>
    <rPh sb="5" eb="7">
      <t>バアイ</t>
    </rPh>
    <phoneticPr fontId="2"/>
  </si>
  <si>
    <t>区分</t>
    <rPh sb="0" eb="2">
      <t>クブン</t>
    </rPh>
    <phoneticPr fontId="2"/>
  </si>
  <si>
    <t>部分</t>
    <rPh sb="0" eb="2">
      <t>ブブン</t>
    </rPh>
    <phoneticPr fontId="2"/>
  </si>
  <si>
    <t>会計状況</t>
    <rPh sb="0" eb="2">
      <t>カイケイ</t>
    </rPh>
    <rPh sb="2" eb="4">
      <t>ジョウキョウ</t>
    </rPh>
    <phoneticPr fontId="2"/>
  </si>
  <si>
    <t>修繕積立金残高</t>
    <rPh sb="0" eb="2">
      <t>シュウゼン</t>
    </rPh>
    <rPh sb="2" eb="5">
      <t>ツミタテキン</t>
    </rPh>
    <rPh sb="5" eb="7">
      <t>ザンダカ</t>
    </rPh>
    <phoneticPr fontId="2"/>
  </si>
  <si>
    <t>修繕積立金の額</t>
    <rPh sb="0" eb="2">
      <t>シュウゼン</t>
    </rPh>
    <rPh sb="2" eb="5">
      <t>ツミタテキン</t>
    </rPh>
    <rPh sb="6" eb="7">
      <t>ガク</t>
    </rPh>
    <phoneticPr fontId="2"/>
  </si>
  <si>
    <t>借入金の残高</t>
    <rPh sb="0" eb="3">
      <t>カリイレキン</t>
    </rPh>
    <rPh sb="4" eb="6">
      <t>ザンダカ</t>
    </rPh>
    <phoneticPr fontId="2"/>
  </si>
  <si>
    <r>
      <t>(</t>
    </r>
    <r>
      <rPr>
        <sz val="11"/>
        <rFont val="ＭＳ Ｐゴシック"/>
        <family val="3"/>
        <charset val="128"/>
      </rPr>
      <t>6</t>
    </r>
    <r>
      <rPr>
        <sz val="11"/>
        <rFont val="ＭＳ Ｐゴシック"/>
        <family val="3"/>
        <charset val="128"/>
      </rPr>
      <t>)</t>
    </r>
    <phoneticPr fontId="2"/>
  </si>
  <si>
    <t>(4)　</t>
    <phoneticPr fontId="2"/>
  </si>
  <si>
    <t>その他</t>
    <rPh sb="2" eb="3">
      <t>タ</t>
    </rPh>
    <phoneticPr fontId="2"/>
  </si>
  <si>
    <t>附属建物</t>
    <rPh sb="0" eb="2">
      <t>フゾク</t>
    </rPh>
    <rPh sb="2" eb="4">
      <t>タテモノ</t>
    </rPh>
    <phoneticPr fontId="2"/>
  </si>
  <si>
    <t>その他の繰入</t>
    <rPh sb="2" eb="3">
      <t>タ</t>
    </rPh>
    <rPh sb="4" eb="6">
      <t>クリイレ</t>
    </rPh>
    <phoneticPr fontId="2"/>
  </si>
  <si>
    <r>
      <t>(</t>
    </r>
    <r>
      <rPr>
        <sz val="11"/>
        <rFont val="ＭＳ Ｐゴシック"/>
        <family val="3"/>
        <charset val="128"/>
      </rPr>
      <t>7)</t>
    </r>
    <phoneticPr fontId="2"/>
  </si>
  <si>
    <t>設計図書等の保管状況</t>
    <rPh sb="0" eb="2">
      <t>セッケイ</t>
    </rPh>
    <rPh sb="2" eb="4">
      <t>トショ</t>
    </rPh>
    <rPh sb="4" eb="5">
      <t>トウ</t>
    </rPh>
    <rPh sb="6" eb="8">
      <t>ホカン</t>
    </rPh>
    <rPh sb="8" eb="10">
      <t>ジョウキョウ</t>
    </rPh>
    <phoneticPr fontId="2"/>
  </si>
  <si>
    <t>（様式第１号）　マンションの建物・設備の概要等</t>
    <rPh sb="1" eb="3">
      <t>ヨウシキ</t>
    </rPh>
    <rPh sb="3" eb="4">
      <t>ダイ</t>
    </rPh>
    <rPh sb="5" eb="6">
      <t>ゴウ</t>
    </rPh>
    <rPh sb="14" eb="16">
      <t>タテモノ</t>
    </rPh>
    <rPh sb="17" eb="19">
      <t>セツビ</t>
    </rPh>
    <rPh sb="20" eb="22">
      <t>ガイヨウ</t>
    </rPh>
    <rPh sb="22" eb="23">
      <t>トウ</t>
    </rPh>
    <phoneticPr fontId="2"/>
  </si>
  <si>
    <t>設計・監理事務所名</t>
    <rPh sb="0" eb="2">
      <t>セッケイ</t>
    </rPh>
    <rPh sb="3" eb="5">
      <t>カンリ</t>
    </rPh>
    <rPh sb="5" eb="8">
      <t>ジムショ</t>
    </rPh>
    <rPh sb="8" eb="9">
      <t>ナ</t>
    </rPh>
    <phoneticPr fontId="2"/>
  </si>
  <si>
    <t>理事長名</t>
    <rPh sb="0" eb="3">
      <t>リジチョウ</t>
    </rPh>
    <rPh sb="3" eb="4">
      <t>ナ</t>
    </rPh>
    <phoneticPr fontId="2"/>
  </si>
  <si>
    <t>①法定点検等の実施</t>
    <rPh sb="1" eb="3">
      <t>ホウテイ</t>
    </rPh>
    <rPh sb="3" eb="5">
      <t>テンケン</t>
    </rPh>
    <rPh sb="5" eb="6">
      <t>トウ</t>
    </rPh>
    <rPh sb="7" eb="9">
      <t>ジッシ</t>
    </rPh>
    <phoneticPr fontId="2"/>
  </si>
  <si>
    <t>②調査・診断の実施</t>
    <rPh sb="1" eb="3">
      <t>チョウサ</t>
    </rPh>
    <rPh sb="4" eb="6">
      <t>シンダン</t>
    </rPh>
    <rPh sb="7" eb="9">
      <t>ジッシ</t>
    </rPh>
    <phoneticPr fontId="2"/>
  </si>
  <si>
    <t>③主な修繕工事の実施</t>
    <rPh sb="1" eb="2">
      <t>オモ</t>
    </rPh>
    <rPh sb="3" eb="5">
      <t>シュウゼン</t>
    </rPh>
    <rPh sb="5" eb="7">
      <t>コウジ</t>
    </rPh>
    <rPh sb="8" eb="10">
      <t>ジッシ</t>
    </rPh>
    <phoneticPr fontId="2"/>
  </si>
  <si>
    <t>④長期修繕計画の見直し</t>
    <rPh sb="1" eb="3">
      <t>チョウキ</t>
    </rPh>
    <rPh sb="3" eb="5">
      <t>シュウゼン</t>
    </rPh>
    <rPh sb="5" eb="7">
      <t>ケイカク</t>
    </rPh>
    <rPh sb="8" eb="10">
      <t>ミナオ</t>
    </rPh>
    <phoneticPr fontId="2"/>
  </si>
  <si>
    <t>専用使用料からの繰入</t>
    <rPh sb="0" eb="2">
      <t>センヨウ</t>
    </rPh>
    <rPh sb="2" eb="4">
      <t>シヨウ</t>
    </rPh>
    <rPh sb="4" eb="5">
      <t>リョウ</t>
    </rPh>
    <rPh sb="8" eb="10">
      <t>クリイレ</t>
    </rPh>
    <phoneticPr fontId="2"/>
  </si>
  <si>
    <t>駐車場等の使用料からの繰入</t>
    <rPh sb="3" eb="4">
      <t>トウ</t>
    </rPh>
    <phoneticPr fontId="2"/>
  </si>
  <si>
    <t>（様式第２号）　調査・診断の概要</t>
    <rPh sb="1" eb="3">
      <t>ヨウシキ</t>
    </rPh>
    <rPh sb="3" eb="4">
      <t>ダイ</t>
    </rPh>
    <rPh sb="5" eb="6">
      <t>ゴウ</t>
    </rPh>
    <rPh sb="8" eb="10">
      <t>チョウサ</t>
    </rPh>
    <rPh sb="11" eb="13">
      <t>シンダン</t>
    </rPh>
    <rPh sb="14" eb="16">
      <t>ガイヨウ</t>
    </rPh>
    <phoneticPr fontId="2"/>
  </si>
  <si>
    <t>部位等</t>
    <rPh sb="0" eb="2">
      <t>ブイ</t>
    </rPh>
    <rPh sb="2" eb="3">
      <t>トウ</t>
    </rPh>
    <phoneticPr fontId="2"/>
  </si>
  <si>
    <t>(2) 修繕（改修）方法の概要</t>
    <rPh sb="4" eb="6">
      <t>シュウゼン</t>
    </rPh>
    <rPh sb="7" eb="9">
      <t>カイシュウ</t>
    </rPh>
    <rPh sb="10" eb="12">
      <t>ホウホウ</t>
    </rPh>
    <rPh sb="13" eb="15">
      <t>ガイヨウ</t>
    </rPh>
    <phoneticPr fontId="2"/>
  </si>
  <si>
    <t>（様式第3-1号）　長期修繕計画の作成・修繕積立金の額の設定の考え方</t>
    <rPh sb="1" eb="3">
      <t>ヨウシキ</t>
    </rPh>
    <rPh sb="3" eb="4">
      <t>ダイ</t>
    </rPh>
    <rPh sb="7" eb="8">
      <t>ゴウ</t>
    </rPh>
    <rPh sb="10" eb="12">
      <t>チョウキ</t>
    </rPh>
    <rPh sb="12" eb="14">
      <t>シュウゼン</t>
    </rPh>
    <rPh sb="14" eb="16">
      <t>ケイカク</t>
    </rPh>
    <rPh sb="17" eb="19">
      <t>サクセイ</t>
    </rPh>
    <rPh sb="20" eb="22">
      <t>シュウゼン</t>
    </rPh>
    <rPh sb="22" eb="24">
      <t>ツミタテ</t>
    </rPh>
    <rPh sb="24" eb="25">
      <t>キン</t>
    </rPh>
    <rPh sb="26" eb="27">
      <t>ガク</t>
    </rPh>
    <rPh sb="28" eb="30">
      <t>セッテイ</t>
    </rPh>
    <rPh sb="31" eb="32">
      <t>カンガ</t>
    </rPh>
    <rPh sb="33" eb="34">
      <t>カタ</t>
    </rPh>
    <phoneticPr fontId="2"/>
  </si>
  <si>
    <t>項　目</t>
    <rPh sb="0" eb="1">
      <t>コウ</t>
    </rPh>
    <rPh sb="2" eb="3">
      <t>メ</t>
    </rPh>
    <phoneticPr fontId="2"/>
  </si>
  <si>
    <t>基本的な考え方</t>
    <rPh sb="0" eb="3">
      <t>キホンテキ</t>
    </rPh>
    <rPh sb="4" eb="5">
      <t>カンガ</t>
    </rPh>
    <rPh sb="6" eb="7">
      <t>カタ</t>
    </rPh>
    <phoneticPr fontId="2"/>
  </si>
  <si>
    <t>長期修繕計画の目的</t>
    <rPh sb="7" eb="9">
      <t>モクテキ</t>
    </rPh>
    <phoneticPr fontId="2"/>
  </si>
  <si>
    <t>計画期間の設定</t>
    <rPh sb="0" eb="2">
      <t>ケイカク</t>
    </rPh>
    <rPh sb="2" eb="4">
      <t>キカン</t>
    </rPh>
    <rPh sb="5" eb="7">
      <t>セッテイ</t>
    </rPh>
    <phoneticPr fontId="2"/>
  </si>
  <si>
    <t>推定修繕工事項目の設定</t>
    <rPh sb="0" eb="2">
      <t>スイテイ</t>
    </rPh>
    <rPh sb="2" eb="4">
      <t>シュウゼン</t>
    </rPh>
    <rPh sb="4" eb="6">
      <t>コウジ</t>
    </rPh>
    <rPh sb="6" eb="8">
      <t>コウモク</t>
    </rPh>
    <rPh sb="9" eb="11">
      <t>セッテイ</t>
    </rPh>
    <phoneticPr fontId="2"/>
  </si>
  <si>
    <t>修繕周期の設定</t>
    <rPh sb="5" eb="7">
      <t>セッテイ</t>
    </rPh>
    <phoneticPr fontId="2"/>
  </si>
  <si>
    <t>推定修繕工事費の算定</t>
    <rPh sb="0" eb="2">
      <t>スイテイ</t>
    </rPh>
    <rPh sb="2" eb="4">
      <t>シュウゼン</t>
    </rPh>
    <rPh sb="4" eb="7">
      <t>コウジヒ</t>
    </rPh>
    <rPh sb="8" eb="10">
      <t>サンテイ</t>
    </rPh>
    <phoneticPr fontId="2"/>
  </si>
  <si>
    <t>①仕様の設定</t>
    <rPh sb="1" eb="3">
      <t>シヨウ</t>
    </rPh>
    <rPh sb="4" eb="6">
      <t>セッテイ</t>
    </rPh>
    <phoneticPr fontId="2"/>
  </si>
  <si>
    <t>②数量計算</t>
    <rPh sb="1" eb="3">
      <t>スウリョウ</t>
    </rPh>
    <rPh sb="3" eb="5">
      <t>ケイサン</t>
    </rPh>
    <phoneticPr fontId="2"/>
  </si>
  <si>
    <t>③単価の設定</t>
    <rPh sb="1" eb="3">
      <t>タンカ</t>
    </rPh>
    <rPh sb="4" eb="6">
      <t>セッテイ</t>
    </rPh>
    <phoneticPr fontId="2"/>
  </si>
  <si>
    <t>収支計画の検討</t>
    <rPh sb="0" eb="2">
      <t>シュウシ</t>
    </rPh>
    <rPh sb="2" eb="4">
      <t>ケイカク</t>
    </rPh>
    <rPh sb="5" eb="7">
      <t>ケントウ</t>
    </rPh>
    <phoneticPr fontId="2"/>
  </si>
  <si>
    <t>計画の見直し</t>
    <rPh sb="0" eb="2">
      <t>ケイカク</t>
    </rPh>
    <rPh sb="3" eb="5">
      <t>ミナオ</t>
    </rPh>
    <phoneticPr fontId="2"/>
  </si>
  <si>
    <t>２　修繕積立金の額の設定の考え方</t>
    <rPh sb="8" eb="9">
      <t>ガク</t>
    </rPh>
    <phoneticPr fontId="2"/>
  </si>
  <si>
    <t>修繕積立金の額の設定</t>
    <rPh sb="0" eb="2">
      <t>シュウゼン</t>
    </rPh>
    <rPh sb="2" eb="5">
      <t>ツミタテキン</t>
    </rPh>
    <rPh sb="6" eb="7">
      <t>ガク</t>
    </rPh>
    <rPh sb="8" eb="10">
      <t>セッテイ</t>
    </rPh>
    <phoneticPr fontId="2"/>
  </si>
  <si>
    <t>１　長期修繕計画の作成の考え方</t>
    <phoneticPr fontId="2"/>
  </si>
  <si>
    <t>(1)</t>
    <phoneticPr fontId="2"/>
  </si>
  <si>
    <t>(2)</t>
    <phoneticPr fontId="2"/>
  </si>
  <si>
    <t>計画の前提等</t>
    <phoneticPr fontId="2"/>
  </si>
  <si>
    <t>・長期修繕計画の作成に当たっては、次に掲げる事項を前提条件とします。
①推定修繕工事は、建物及び設備の性能・機能を新築時と同等水準に維持、回復させる修繕工事を基本とする。             
②区分所有者の要望など必要に応じて、建物及び設備の性能を向上させる改修工事を設定する。
③計画期間において、法定点検等の点検及び経常的な補修工事を適切に実施する。
④計画修繕工事の実施の要否、内容等は、事前に調査・診断を行い、その結果に基づいて判断する。</t>
    <phoneticPr fontId="2"/>
  </si>
  <si>
    <t>(4)</t>
    <phoneticPr fontId="2"/>
  </si>
  <si>
    <t>(6)</t>
    <phoneticPr fontId="2"/>
  </si>
  <si>
    <t>(7)</t>
    <phoneticPr fontId="2"/>
  </si>
  <si>
    <t>(8)</t>
    <phoneticPr fontId="2"/>
  </si>
  <si>
    <t>・マンションの快適な居住環境を確保し、資産価値を維持するためには、適時適切な修繕工事を行うことが必要です。また、必要に応じて建物及び設備の性能向上を図る改修工事を行うことも望まれます。
・そのためには、次に掲げる事項を目的とした長期修繕計画を作成し、これに基づいて修繕積立金の額を設定することが不可欠です。
①将来見込まれる修繕工事及び改修工事の内容、おおよその時期、概算の費用等を明確にする。
②計画修繕工事の実施のために積み立てる修繕積立金の額の根拠を明確にする。
③修繕工事及び改修工事に関する長期計画について、あらかじめ合意しておくことで、計画修繕工事の円滑な実施を図る。</t>
    <phoneticPr fontId="2"/>
  </si>
  <si>
    <t>・長期修繕計画は、作成時点において、計画期間の推定修繕工事の内容、時期、概算の費用等に関して計画を定めるものです。
　推定修繕工事の内容の設定、概算の費用の算出等は、新築マンションの場合、設計図書、工事請負契約書による請負代金内訳書及び数量計算書等を参考にして、また、既存マンションの場合、保管されている設計図書のほか、修繕等の履歴、劣化状況等の調査・診断の結果等に基づいて行います。
　 したがって、長期修繕計画は次に掲げる事項のとおり、将来実施する計画修繕工事の内容、時期、費用等を確定するものではありません。また、一定期間ごとに見直していくことを前提としています。
①推定修繕工事の内容は、新築マンションの場合は現状の仕様により、既存マンションの場合は現状又は見直し時点での一般的な仕様により設定するが、計画修繕工事の実施時には技術開発等により異なることがある。
②時期（周期）は、おおよその目安であり、立地条件等により異なることがある。
③収支計画には、修繕積立金の運用利率、借入金の金利、物価及び消費税率の変動など不確定な要素がある。</t>
    <rPh sb="183" eb="184">
      <t>モト</t>
    </rPh>
    <phoneticPr fontId="2"/>
  </si>
  <si>
    <t>(3)</t>
    <phoneticPr fontId="2"/>
  </si>
  <si>
    <t>(5)</t>
    <phoneticPr fontId="2"/>
  </si>
  <si>
    <t>（様式第3-2号）　推定修繕工事項目、修繕周期等の設定内容</t>
    <rPh sb="1" eb="3">
      <t>ヨウシキ</t>
    </rPh>
    <rPh sb="3" eb="4">
      <t>ダイ</t>
    </rPh>
    <rPh sb="7" eb="8">
      <t>ゴウ</t>
    </rPh>
    <rPh sb="10" eb="12">
      <t>スイテイ</t>
    </rPh>
    <rPh sb="12" eb="14">
      <t>シュウゼン</t>
    </rPh>
    <rPh sb="14" eb="16">
      <t>コウジ</t>
    </rPh>
    <rPh sb="16" eb="18">
      <t>コウモク</t>
    </rPh>
    <rPh sb="19" eb="21">
      <t>シュウゼン</t>
    </rPh>
    <rPh sb="21" eb="23">
      <t>シュウキ</t>
    </rPh>
    <rPh sb="23" eb="24">
      <t>トウ</t>
    </rPh>
    <rPh sb="25" eb="27">
      <t>セッテイ</t>
    </rPh>
    <rPh sb="27" eb="29">
      <t>ナイヨウ</t>
    </rPh>
    <phoneticPr fontId="2"/>
  </si>
  <si>
    <t>推定修繕工事項目</t>
    <rPh sb="0" eb="2">
      <t>スイテイ</t>
    </rPh>
    <rPh sb="2" eb="4">
      <t>シュウゼン</t>
    </rPh>
    <rPh sb="4" eb="6">
      <t>コウジ</t>
    </rPh>
    <rPh sb="6" eb="8">
      <t>コウモク</t>
    </rPh>
    <phoneticPr fontId="2"/>
  </si>
  <si>
    <t>対象部位等</t>
    <rPh sb="0" eb="2">
      <t>タイショウ</t>
    </rPh>
    <rPh sb="2" eb="4">
      <t>ブイ</t>
    </rPh>
    <rPh sb="4" eb="5">
      <t>トウ</t>
    </rPh>
    <phoneticPr fontId="2"/>
  </si>
  <si>
    <t>工事区分</t>
    <rPh sb="0" eb="2">
      <t>コウジ</t>
    </rPh>
    <rPh sb="2" eb="4">
      <t>クブン</t>
    </rPh>
    <phoneticPr fontId="2"/>
  </si>
  <si>
    <t>修繕周期</t>
    <rPh sb="0" eb="2">
      <t>シュウゼン</t>
    </rPh>
    <rPh sb="2" eb="4">
      <t>シュウキ</t>
    </rPh>
    <phoneticPr fontId="2"/>
  </si>
  <si>
    <t>想定している修繕方法等</t>
    <rPh sb="0" eb="2">
      <t>ソウテイ</t>
    </rPh>
    <rPh sb="6" eb="8">
      <t>シュウゼン</t>
    </rPh>
    <rPh sb="8" eb="10">
      <t>ホウホウ</t>
    </rPh>
    <rPh sb="10" eb="11">
      <t>トウ</t>
    </rPh>
    <phoneticPr fontId="2"/>
  </si>
  <si>
    <t>見直しの要点</t>
    <rPh sb="4" eb="6">
      <t>ヨウテン</t>
    </rPh>
    <phoneticPr fontId="2"/>
  </si>
  <si>
    <t>年</t>
    <rPh sb="0" eb="1">
      <t>ネン</t>
    </rPh>
    <phoneticPr fontId="2"/>
  </si>
  <si>
    <t>月</t>
    <rPh sb="0" eb="1">
      <t>ツキ</t>
    </rPh>
    <phoneticPr fontId="2"/>
  </si>
  <si>
    <t>日現在</t>
    <rPh sb="0" eb="1">
      <t>ニチ</t>
    </rPh>
    <rPh sb="1" eb="3">
      <t>ゲンザイ</t>
    </rPh>
    <phoneticPr fontId="2"/>
  </si>
  <si>
    <t>日</t>
    <rPh sb="0" eb="1">
      <t>ヒ</t>
    </rPh>
    <phoneticPr fontId="2"/>
  </si>
  <si>
    <t>（経年</t>
    <phoneticPr fontId="2"/>
  </si>
  <si>
    <t>年）</t>
    <phoneticPr fontId="2"/>
  </si>
  <si>
    <t xml:space="preserve"> 月当たり・戸当たり　　</t>
    <rPh sb="1" eb="3">
      <t>ツキア</t>
    </rPh>
    <rPh sb="6" eb="7">
      <t>ト</t>
    </rPh>
    <rPh sb="7" eb="8">
      <t>ア</t>
    </rPh>
    <phoneticPr fontId="2"/>
  </si>
  <si>
    <t xml:space="preserve"> 月当たり・戸当たり　　</t>
    <rPh sb="1" eb="3">
      <t>ツキア</t>
    </rPh>
    <rPh sb="7" eb="8">
      <t>ア</t>
    </rPh>
    <phoneticPr fontId="2"/>
  </si>
  <si>
    <t>(注）調査・診断報告書（概要版）で代えることができる。</t>
    <phoneticPr fontId="2"/>
  </si>
  <si>
    <t>管理規約による</t>
    <phoneticPr fontId="2"/>
  </si>
  <si>
    <t>表　住戸タイプ別修繕積立金の額</t>
    <phoneticPr fontId="2"/>
  </si>
  <si>
    <t>(2) 長期修繕計画総括表</t>
    <rPh sb="4" eb="6">
      <t>チョウキ</t>
    </rPh>
    <rPh sb="6" eb="8">
      <t>シュウゼン</t>
    </rPh>
    <rPh sb="8" eb="10">
      <t>ケイカク</t>
    </rPh>
    <rPh sb="10" eb="12">
      <t>ソウカツ</t>
    </rPh>
    <rPh sb="12" eb="13">
      <t>ヒョウ</t>
    </rPh>
    <phoneticPr fontId="10"/>
  </si>
  <si>
    <t>（単位：千円）</t>
    <phoneticPr fontId="9"/>
  </si>
  <si>
    <t>(単位：千円)</t>
    <phoneticPr fontId="9"/>
  </si>
  <si>
    <t>次年度繰越金</t>
    <rPh sb="0" eb="3">
      <t>ジネンド</t>
    </rPh>
    <rPh sb="3" eb="5">
      <t>クリコシ</t>
    </rPh>
    <rPh sb="5" eb="6">
      <t>キン</t>
    </rPh>
    <phoneticPr fontId="9"/>
  </si>
  <si>
    <t>（Ｋ×Ｌ1）</t>
    <phoneticPr fontId="2"/>
  </si>
  <si>
    <t>・30年としています。（およそ30年目の設備関係の修繕を含んだ期間）</t>
    <phoneticPr fontId="2"/>
  </si>
  <si>
    <t>・標準様式第3-2号に沿って、設計図書等に基づいて設定しています。
・マンションの形状、仕様などにより該当しない項目、また、修繕周期が計画期間に含まれないため推定修繕工事費を計上していない項目があります。
・長期修繕計画の見直し、大規模修繕工事のための調査・診断、修繕設計及び工事監理の費用を含んでいます。</t>
    <phoneticPr fontId="2"/>
  </si>
  <si>
    <t>・推定修繕工事項目（小項目）ごとに、マンションの仕様、立地条件等を考慮して設定しています。
・推定修繕工事の実施の際の経済性等を考慮し、実施時期を集約しています。</t>
    <phoneticPr fontId="2"/>
  </si>
  <si>
    <t>・推定修繕工事項目の小項目ごとに、現状の仕様を設定しています。</t>
    <phoneticPr fontId="2"/>
  </si>
  <si>
    <t>・設計図書、工事請負契約による請負代金内訳書、数量計算書等を参考として、「建築数量積算基準」等に準拠して、長期修繕計画用に算出しています。</t>
    <phoneticPr fontId="2"/>
  </si>
  <si>
    <t>修繕積立金　累計</t>
    <rPh sb="0" eb="2">
      <t>シュウゼン</t>
    </rPh>
    <rPh sb="2" eb="4">
      <t>ツミタテ</t>
    </rPh>
    <rPh sb="4" eb="5">
      <t>キン</t>
    </rPh>
    <rPh sb="6" eb="8">
      <t>ルイケイ</t>
    </rPh>
    <phoneticPr fontId="9"/>
  </si>
  <si>
    <t>推定修繕工事費　累計</t>
    <rPh sb="0" eb="2">
      <t>スイテイ</t>
    </rPh>
    <rPh sb="2" eb="4">
      <t>シュウゼン</t>
    </rPh>
    <rPh sb="4" eb="7">
      <t>コウジヒ</t>
    </rPh>
    <rPh sb="8" eb="10">
      <t>ルイケイ</t>
    </rPh>
    <phoneticPr fontId="9"/>
  </si>
  <si>
    <t>借入金の償還金　年度合計</t>
    <rPh sb="0" eb="3">
      <t>カリイレキン</t>
    </rPh>
    <rPh sb="4" eb="7">
      <t>ショウカンキン</t>
    </rPh>
    <rPh sb="8" eb="10">
      <t>ネンド</t>
    </rPh>
    <rPh sb="10" eb="11">
      <t>ゴウ</t>
    </rPh>
    <rPh sb="11" eb="12">
      <t>ケイ</t>
    </rPh>
    <phoneticPr fontId="9"/>
  </si>
  <si>
    <t>敷地、建物の概要</t>
    <rPh sb="0" eb="2">
      <t>シキチ</t>
    </rPh>
    <rPh sb="3" eb="5">
      <t>タテモノ</t>
    </rPh>
    <rPh sb="6" eb="8">
      <t>ガイヨウ</t>
    </rPh>
    <phoneticPr fontId="2"/>
  </si>
  <si>
    <t>設備、附属施設の概要</t>
    <rPh sb="3" eb="5">
      <t>フゾク</t>
    </rPh>
    <rPh sb="5" eb="7">
      <t>シセツ</t>
    </rPh>
    <rPh sb="8" eb="10">
      <t>ガイヨウ</t>
    </rPh>
    <phoneticPr fontId="2"/>
  </si>
  <si>
    <t>収入　年度合計</t>
  </si>
  <si>
    <t>収入　年度合計</t>
    <phoneticPr fontId="9"/>
  </si>
  <si>
    <t>収入　累計</t>
  </si>
  <si>
    <t>追加１
収入</t>
    <rPh sb="0" eb="2">
      <t>ツイカ</t>
    </rPh>
    <rPh sb="4" eb="6">
      <t>シュウニュウ</t>
    </rPh>
    <phoneticPr fontId="9"/>
  </si>
  <si>
    <t>追加２
収入</t>
    <rPh sb="0" eb="2">
      <t>ツイカ</t>
    </rPh>
    <rPh sb="4" eb="6">
      <t>シュウニュウ</t>
    </rPh>
    <phoneticPr fontId="9"/>
  </si>
  <si>
    <t>計画期間に予定する一時金および借入金の合計額</t>
    <rPh sb="0" eb="2">
      <t>ケイカク</t>
    </rPh>
    <rPh sb="2" eb="4">
      <t>キカン</t>
    </rPh>
    <rPh sb="5" eb="7">
      <t>ヨテイ</t>
    </rPh>
    <rPh sb="9" eb="12">
      <t>イチジキン</t>
    </rPh>
    <rPh sb="15" eb="17">
      <t>カリイレ</t>
    </rPh>
    <rPh sb="17" eb="18">
      <t>キン</t>
    </rPh>
    <rPh sb="19" eb="21">
      <t>ゴウケイ</t>
    </rPh>
    <rPh sb="21" eb="22">
      <t>ガク</t>
    </rPh>
    <phoneticPr fontId="2"/>
  </si>
  <si>
    <t>係数</t>
    <rPh sb="0" eb="2">
      <t>ケイスウ</t>
    </rPh>
    <phoneticPr fontId="9"/>
  </si>
  <si>
    <t>　　／タイプ別専有面積：別表</t>
    <phoneticPr fontId="2"/>
  </si>
  <si>
    <t>年</t>
  </si>
  <si>
    <t>月</t>
  </si>
  <si>
    <t>　</t>
    <phoneticPr fontId="2"/>
  </si>
  <si>
    <t>　プレシス本厚木コンフォート</t>
    <phoneticPr fontId="2"/>
  </si>
  <si>
    <t>　プレシス本厚木コンフォート管理組合</t>
    <phoneticPr fontId="2"/>
  </si>
  <si>
    <t xml:space="preserve">  923.04㎡</t>
    <phoneticPr fontId="2"/>
  </si>
  <si>
    <t>権利関係（■所有権・□借地権・□地上権）</t>
    <phoneticPr fontId="2"/>
  </si>
  <si>
    <t xml:space="preserve">  521.94㎡</t>
    <phoneticPr fontId="2"/>
  </si>
  <si>
    <t>（現行56.55％)</t>
    <phoneticPr fontId="2"/>
  </si>
  <si>
    <t/>
  </si>
  <si>
    <t>5,894.07㎡</t>
    <phoneticPr fontId="2"/>
  </si>
  <si>
    <t>（現行638.55％)</t>
    <phoneticPr fontId="2"/>
  </si>
  <si>
    <t>4,500.05㎡</t>
    <phoneticPr fontId="2"/>
  </si>
  <si>
    <t>　鉄筋コンクリート造</t>
    <phoneticPr fontId="2"/>
  </si>
  <si>
    <t>地上  13 階／  1 棟</t>
    <phoneticPr fontId="2"/>
  </si>
  <si>
    <t>住戸　 69戸　</t>
    <phoneticPr fontId="2"/>
  </si>
  <si>
    <t>■ガス</t>
    <phoneticPr fontId="2"/>
  </si>
  <si>
    <t>■空気調和機、■換気</t>
    <phoneticPr fontId="2"/>
  </si>
  <si>
    <t>□（自家用）受変電室、■避雷針、□自家発電</t>
    <phoneticPr fontId="2"/>
  </si>
  <si>
    <t>■屋内消火栓、■自動火災報知器、■連結送水管
□その他（            ）</t>
    <phoneticPr fontId="2"/>
  </si>
  <si>
    <t>■昇降機（  1）台　</t>
    <phoneticPr fontId="2"/>
  </si>
  <si>
    <t>□集会室（□棟内、□別棟）、■管理員室（■棟内、□別棟）</t>
    <phoneticPr fontId="2"/>
  </si>
  <si>
    <t>■自転車置場、■ ゴミ集積所、□遊具（プレイロット）</t>
    <phoneticPr fontId="2"/>
  </si>
  <si>
    <t>一建設</t>
    <phoneticPr fontId="2"/>
  </si>
  <si>
    <t>ファーストコーポレーション</t>
    <phoneticPr fontId="2"/>
  </si>
  <si>
    <t>株式会社西尾建築設計一級建築士事務所</t>
    <phoneticPr fontId="2"/>
  </si>
  <si>
    <t>会社名　伏見管理サービス株式会社</t>
    <phoneticPr fontId="2"/>
  </si>
  <si>
    <t>Ｔｅｌ　</t>
    <phoneticPr fontId="2"/>
  </si>
  <si>
    <t>管理員名　　</t>
    <phoneticPr fontId="2"/>
  </si>
  <si>
    <t>、勤務形態（非常勤）</t>
    <phoneticPr fontId="2"/>
  </si>
  <si>
    <t>105,355,421（円）</t>
    <phoneticPr fontId="2"/>
  </si>
  <si>
    <t>■設計図書</t>
    <phoneticPr fontId="2"/>
  </si>
  <si>
    <t xml:space="preserve">                       　　　　　　</t>
    <phoneticPr fontId="2"/>
  </si>
  <si>
    <t>□構造計算書</t>
    <phoneticPr fontId="2"/>
  </si>
  <si>
    <t xml:space="preserve">                                 </t>
    <phoneticPr fontId="2"/>
  </si>
  <si>
    <t>□数量計算書</t>
    <phoneticPr fontId="2"/>
  </si>
  <si>
    <t xml:space="preserve">   </t>
    <phoneticPr fontId="2"/>
  </si>
  <si>
    <t>■確認申請書副本</t>
    <phoneticPr fontId="2"/>
  </si>
  <si>
    <t>■確認済証、■検査済証（）　　　　　</t>
    <phoneticPr fontId="2"/>
  </si>
  <si>
    <t>■分譲パンフレット</t>
    <phoneticPr fontId="2"/>
  </si>
  <si>
    <t>□アフターサービス規準（）</t>
    <phoneticPr fontId="2"/>
  </si>
  <si>
    <t>■点検報告書</t>
    <phoneticPr fontId="2"/>
  </si>
  <si>
    <t>■法定点検、■保守契約による点検　　</t>
    <phoneticPr fontId="2"/>
  </si>
  <si>
    <t>□調査・診断報告書</t>
    <phoneticPr fontId="2"/>
  </si>
  <si>
    <t>□その他関係書類</t>
    <phoneticPr fontId="2"/>
  </si>
  <si>
    <t>□電波障害協定書、□その他（）</t>
    <phoneticPr fontId="2"/>
  </si>
  <si>
    <t>■長期修繕計画</t>
    <phoneticPr fontId="2"/>
  </si>
  <si>
    <t>□現に有効な長期修繕計画　　　　　　　　　　　　　　　　　　</t>
    <phoneticPr fontId="2"/>
  </si>
  <si>
    <t>■管理規約</t>
    <phoneticPr fontId="2"/>
  </si>
  <si>
    <t>■現に有効な管理規約　□原始規約　　　　　　　　　　</t>
    <phoneticPr fontId="2"/>
  </si>
  <si>
    <t>A</t>
    <phoneticPr fontId="2"/>
  </si>
  <si>
    <t>B</t>
    <phoneticPr fontId="2"/>
  </si>
  <si>
    <t>C</t>
    <phoneticPr fontId="2"/>
  </si>
  <si>
    <t>D</t>
    <phoneticPr fontId="2"/>
  </si>
  <si>
    <t>E</t>
    <phoneticPr fontId="2"/>
  </si>
  <si>
    <t>F</t>
    <phoneticPr fontId="2"/>
  </si>
  <si>
    <t>Ⅰ仮設</t>
    <phoneticPr fontId="2"/>
  </si>
  <si>
    <t>１　仮設工事</t>
    <phoneticPr fontId="2"/>
  </si>
  <si>
    <t>①共通仮設（建築大規模）</t>
    <phoneticPr fontId="2"/>
  </si>
  <si>
    <t>②共通仮設（設備大規模）</t>
    <phoneticPr fontId="2"/>
  </si>
  <si>
    <t>③直接仮設</t>
    <phoneticPr fontId="2"/>
  </si>
  <si>
    <t>Ⅱ建物</t>
    <phoneticPr fontId="2"/>
  </si>
  <si>
    <t>２　屋根防水</t>
    <phoneticPr fontId="2"/>
  </si>
  <si>
    <t>①屋上防水（ｳﾚﾀﾝ）</t>
    <phoneticPr fontId="2"/>
  </si>
  <si>
    <t>②屋上防水（ｳﾚﾀﾝ）</t>
    <phoneticPr fontId="2"/>
  </si>
  <si>
    <t>③屋上防水（露出）</t>
    <phoneticPr fontId="2"/>
  </si>
  <si>
    <t>④屋上防水（露出）</t>
    <phoneticPr fontId="2"/>
  </si>
  <si>
    <t>３　床防水</t>
    <phoneticPr fontId="2"/>
  </si>
  <si>
    <t>①バルコニー床防水</t>
    <phoneticPr fontId="2"/>
  </si>
  <si>
    <t>②開放廊下・階段等床防水</t>
    <phoneticPr fontId="2"/>
  </si>
  <si>
    <t>③開放廊下・階段等床防水（部分補修）</t>
    <phoneticPr fontId="2"/>
  </si>
  <si>
    <t>④屋内階段等床防水</t>
    <phoneticPr fontId="2"/>
  </si>
  <si>
    <t>⑤屋内階段等床防水（部分補修）</t>
    <phoneticPr fontId="2"/>
  </si>
  <si>
    <t>⑥外構等床防水</t>
    <phoneticPr fontId="2"/>
  </si>
  <si>
    <t>４　外壁塗装等</t>
    <phoneticPr fontId="2"/>
  </si>
  <si>
    <t>①コンクリート補修</t>
    <phoneticPr fontId="2"/>
  </si>
  <si>
    <t>②外壁塗装</t>
    <phoneticPr fontId="2"/>
  </si>
  <si>
    <t>③タイル張補修</t>
    <phoneticPr fontId="2"/>
  </si>
  <si>
    <t>④シーリング</t>
    <phoneticPr fontId="2"/>
  </si>
  <si>
    <t>５　鉄部塗装等</t>
    <phoneticPr fontId="2"/>
  </si>
  <si>
    <t>①鉄部塗装（非雨掛かり部分）外構廻り</t>
    <phoneticPr fontId="2"/>
  </si>
  <si>
    <t>②鉄部塗装（非雨掛かり部分）廊下、エントランス廻り</t>
    <phoneticPr fontId="2"/>
  </si>
  <si>
    <t>③鉄部塗装（非雨掛かり部分）住戸玄関ドア</t>
    <phoneticPr fontId="2"/>
  </si>
  <si>
    <t>６　建具・金物等</t>
    <phoneticPr fontId="2"/>
  </si>
  <si>
    <t>①建具関係（玄関ドア）</t>
    <phoneticPr fontId="2"/>
  </si>
  <si>
    <t>②建具関係（窓ｻｯｼ）</t>
    <phoneticPr fontId="2"/>
  </si>
  <si>
    <t>③建具関係（鉄扉）</t>
    <phoneticPr fontId="2"/>
  </si>
  <si>
    <t>④建具関係（ｴﾝｼﾞﾝﾄﾞｱ）</t>
    <phoneticPr fontId="2"/>
  </si>
  <si>
    <t>⑤建具関係（面格子、手摺足元ｷｬｯﾌﾟ）</t>
    <phoneticPr fontId="2"/>
  </si>
  <si>
    <t>⑥手すり</t>
    <phoneticPr fontId="2"/>
  </si>
  <si>
    <t>⑦金物類（集合郵便受等）</t>
    <phoneticPr fontId="2"/>
  </si>
  <si>
    <t>⑧金物類（外構フェンス）</t>
    <phoneticPr fontId="2"/>
  </si>
  <si>
    <t>７　共用内部</t>
    <phoneticPr fontId="2"/>
  </si>
  <si>
    <t>①共用内部</t>
    <phoneticPr fontId="2"/>
  </si>
  <si>
    <t>Ⅲ設備</t>
    <phoneticPr fontId="2"/>
  </si>
  <si>
    <t>８　給水設備</t>
    <phoneticPr fontId="2"/>
  </si>
  <si>
    <t>①給水管</t>
    <phoneticPr fontId="2"/>
  </si>
  <si>
    <t>②給水ポンプ（補修）</t>
    <phoneticPr fontId="2"/>
  </si>
  <si>
    <t>③給水ポンプ（取替）</t>
    <phoneticPr fontId="2"/>
  </si>
  <si>
    <t>９　排水設備</t>
    <phoneticPr fontId="2"/>
  </si>
  <si>
    <t>①排水管</t>
    <phoneticPr fontId="2"/>
  </si>
  <si>
    <t>②排水ポンプ（補修）</t>
    <phoneticPr fontId="2"/>
  </si>
  <si>
    <t>③排水ポンプ（取替）</t>
    <phoneticPr fontId="2"/>
  </si>
  <si>
    <t>④排水管（外構）</t>
    <phoneticPr fontId="2"/>
  </si>
  <si>
    <t>10　ガス設備</t>
    <phoneticPr fontId="2"/>
  </si>
  <si>
    <t>①ガス管</t>
    <phoneticPr fontId="2"/>
  </si>
  <si>
    <t>11　空調・換気設備等</t>
    <phoneticPr fontId="2"/>
  </si>
  <si>
    <t>①空調設備</t>
    <phoneticPr fontId="2"/>
  </si>
  <si>
    <t>②換気設備</t>
    <phoneticPr fontId="2"/>
  </si>
  <si>
    <t>12　電灯設備等</t>
    <phoneticPr fontId="2"/>
  </si>
  <si>
    <t>①電灯設備</t>
    <phoneticPr fontId="2"/>
  </si>
  <si>
    <t>②配電盤類</t>
    <phoneticPr fontId="2"/>
  </si>
  <si>
    <t>③避雷針設備</t>
    <phoneticPr fontId="2"/>
  </si>
  <si>
    <t>13　情報・通信設備</t>
    <phoneticPr fontId="2"/>
  </si>
  <si>
    <t>①電話設備</t>
    <phoneticPr fontId="2"/>
  </si>
  <si>
    <t>②テレビ共聴設備</t>
    <phoneticPr fontId="2"/>
  </si>
  <si>
    <t>③インターホン設備等</t>
    <phoneticPr fontId="2"/>
  </si>
  <si>
    <t>14　消防用設備</t>
    <phoneticPr fontId="2"/>
  </si>
  <si>
    <t>①屋内消火栓設備</t>
    <phoneticPr fontId="2"/>
  </si>
  <si>
    <t>②自動火災報知設備</t>
    <phoneticPr fontId="2"/>
  </si>
  <si>
    <t>③連結送水管設備</t>
    <phoneticPr fontId="2"/>
  </si>
  <si>
    <t>④避難設備</t>
    <phoneticPr fontId="2"/>
  </si>
  <si>
    <t>15　昇降機設備</t>
    <phoneticPr fontId="2"/>
  </si>
  <si>
    <t>①昇降機</t>
    <phoneticPr fontId="2"/>
  </si>
  <si>
    <t>16　立体駐車場設備</t>
    <phoneticPr fontId="2"/>
  </si>
  <si>
    <t>①機械式駐車場</t>
    <phoneticPr fontId="2"/>
  </si>
  <si>
    <t>Ⅳ外構・その他</t>
    <phoneticPr fontId="2"/>
  </si>
  <si>
    <t>17　外構・附属施設</t>
    <phoneticPr fontId="2"/>
  </si>
  <si>
    <t>①外構</t>
    <phoneticPr fontId="2"/>
  </si>
  <si>
    <t>18　調査・診断、設計、工事監理等費用</t>
    <phoneticPr fontId="2"/>
  </si>
  <si>
    <t>①調査・診断、設計、コンサルタント（建築大規模）</t>
    <phoneticPr fontId="2"/>
  </si>
  <si>
    <t>②調査・診断、設計、コンサルタント（設備大規模）</t>
    <phoneticPr fontId="2"/>
  </si>
  <si>
    <t>③工事監理（建築大規模）</t>
    <phoneticPr fontId="2"/>
  </si>
  <si>
    <t>④工事監理（設備大規模）</t>
    <phoneticPr fontId="2"/>
  </si>
  <si>
    <t>19　長期修繕計画作成費用</t>
    <phoneticPr fontId="2"/>
  </si>
  <si>
    <t>①見直し</t>
    <phoneticPr fontId="2"/>
  </si>
  <si>
    <t>Ⅰ_x000D_
仮設</t>
    <phoneticPr fontId="2"/>
  </si>
  <si>
    <t>仮設</t>
    <phoneticPr fontId="2"/>
  </si>
  <si>
    <t>15年</t>
    <phoneticPr fontId="2"/>
  </si>
  <si>
    <t>仮設事務所、資材置き場等</t>
    <phoneticPr fontId="2"/>
  </si>
  <si>
    <t>30年</t>
    <phoneticPr fontId="2"/>
  </si>
  <si>
    <t>枠組足場、養生シート等</t>
    <phoneticPr fontId="2"/>
  </si>
  <si>
    <t>Ⅱ_x000D_
建物</t>
    <phoneticPr fontId="2"/>
  </si>
  <si>
    <t>屋上</t>
    <phoneticPr fontId="2"/>
  </si>
  <si>
    <t>補修</t>
    <phoneticPr fontId="2"/>
  </si>
  <si>
    <t>5年</t>
    <phoneticPr fontId="2"/>
  </si>
  <si>
    <t>高圧洗浄の上、トップコート塗り</t>
    <phoneticPr fontId="2"/>
  </si>
  <si>
    <t>修繕</t>
    <phoneticPr fontId="2"/>
  </si>
  <si>
    <t>塗膜防水の上、保護塗装（トップコート塗り）※かぶせ方式（防水層を撤去しない）</t>
    <phoneticPr fontId="2"/>
  </si>
  <si>
    <t>既存防水層を撤去の上、下地調整_x000D_
（露出アスファルト防水等）※全面撤去方式</t>
    <phoneticPr fontId="2"/>
  </si>
  <si>
    <t>バルコニーの床（側溝、幅木を含む）</t>
    <phoneticPr fontId="2"/>
  </si>
  <si>
    <t>（床部）高圧水洗の上、下地調整_x000D_
（塩ビシート張り等）（側溝・巾木）高圧水洗の上、下地調整_x000D_
（塩ビシート＋塗膜防水等）</t>
    <phoneticPr fontId="2"/>
  </si>
  <si>
    <t>開放廊下・階段の床（側溝、幅木を含む）</t>
    <phoneticPr fontId="2"/>
  </si>
  <si>
    <t>全体の30％程度補修</t>
    <phoneticPr fontId="2"/>
  </si>
  <si>
    <t>全体30％程度補修</t>
    <phoneticPr fontId="2"/>
  </si>
  <si>
    <t>屋内階段の床（側溝、幅木を含む）</t>
    <phoneticPr fontId="2"/>
  </si>
  <si>
    <t>外構通路巾木等</t>
    <phoneticPr fontId="2"/>
  </si>
  <si>
    <t>高圧洗浄の上、防塵塗装</t>
    <phoneticPr fontId="2"/>
  </si>
  <si>
    <t>外壁、屋根、床、手すり壁、軒天（上げ裏）、庇等(コンクリート、モルタル部分）</t>
    <phoneticPr fontId="2"/>
  </si>
  <si>
    <t>ひび割れ・浮き・欠損、鉄筋の発錆、モルタルの浮きなど</t>
    <phoneticPr fontId="2"/>
  </si>
  <si>
    <t>外壁、手すり壁、上裏等</t>
    <phoneticPr fontId="2"/>
  </si>
  <si>
    <t>塗替</t>
    <phoneticPr fontId="2"/>
  </si>
  <si>
    <t>高圧洗浄の上、下地処理（仕上塗材塗り等）</t>
    <phoneticPr fontId="2"/>
  </si>
  <si>
    <t>外壁、手すり壁等</t>
    <phoneticPr fontId="2"/>
  </si>
  <si>
    <t>欠損、浮き、剥離、ひび割れの補修、洗浄</t>
    <phoneticPr fontId="2"/>
  </si>
  <si>
    <t>外壁目地、建具周り、スリーブ周り、部材接合部等</t>
    <phoneticPr fontId="2"/>
  </si>
  <si>
    <t>打替</t>
    <phoneticPr fontId="2"/>
  </si>
  <si>
    <t>打継、収縮、誘発、取合部等</t>
    <phoneticPr fontId="2"/>
  </si>
  <si>
    <t>外構廻り</t>
    <phoneticPr fontId="2"/>
  </si>
  <si>
    <t>下地処理の上、塗装</t>
    <phoneticPr fontId="2"/>
  </si>
  <si>
    <t>廊下、エントランス廻り</t>
    <phoneticPr fontId="2"/>
  </si>
  <si>
    <t>（鋼製）住戸玄関ドア</t>
    <phoneticPr fontId="2"/>
  </si>
  <si>
    <t>（アルミ製、ステンレス製等）サッシ、面格子、ドア、手すり、避難ハッチ、換気口、照明等</t>
    <phoneticPr fontId="2"/>
  </si>
  <si>
    <t>清掃</t>
    <phoneticPr fontId="2"/>
  </si>
  <si>
    <t>洗浄</t>
    <phoneticPr fontId="2"/>
  </si>
  <si>
    <t>（ボード、樹脂、木製等）隔て板、雨樋等</t>
    <phoneticPr fontId="2"/>
  </si>
  <si>
    <t>住戸玄関ドア</t>
    <phoneticPr fontId="2"/>
  </si>
  <si>
    <t>取替</t>
    <phoneticPr fontId="2"/>
  </si>
  <si>
    <t>45年</t>
    <phoneticPr fontId="2"/>
  </si>
  <si>
    <t>撤去又はかぶせ工法</t>
    <phoneticPr fontId="2"/>
  </si>
  <si>
    <t>窓サッシ</t>
    <phoneticPr fontId="2"/>
  </si>
  <si>
    <t>鉄扉</t>
    <phoneticPr fontId="2"/>
  </si>
  <si>
    <t>エンジンドア</t>
    <phoneticPr fontId="2"/>
  </si>
  <si>
    <t>更生</t>
    <phoneticPr fontId="2"/>
  </si>
  <si>
    <t>面格子、手摺足元ｷｬｯﾌﾟ</t>
    <phoneticPr fontId="2"/>
  </si>
  <si>
    <t>撤去・取替</t>
    <phoneticPr fontId="2"/>
  </si>
  <si>
    <t>開放廊下・階段、バルコニーの手すり、防風スクリーン</t>
    <phoneticPr fontId="2"/>
  </si>
  <si>
    <t>全部撤去の上、アルミ製等手すりに取替</t>
    <phoneticPr fontId="2"/>
  </si>
  <si>
    <t>室名札、樋金物、階数表示、避難ハッチ、集合郵便受等</t>
    <phoneticPr fontId="2"/>
  </si>
  <si>
    <t>外構フェンス</t>
    <phoneticPr fontId="2"/>
  </si>
  <si>
    <t>全部撤去の上、アルミ製フェンスに取替</t>
    <phoneticPr fontId="2"/>
  </si>
  <si>
    <t>管理員室</t>
    <phoneticPr fontId="2"/>
  </si>
  <si>
    <t>張替・塗替</t>
    <phoneticPr fontId="2"/>
  </si>
  <si>
    <t>床、壁、天井の塗替え・張替え等</t>
    <phoneticPr fontId="2"/>
  </si>
  <si>
    <t>Ⅲ_x000D_
設備</t>
    <phoneticPr fontId="2"/>
  </si>
  <si>
    <t>屋内共用給水管、屋外共用給水管</t>
    <phoneticPr fontId="2"/>
  </si>
  <si>
    <t>取替（更新）</t>
    <phoneticPr fontId="2"/>
  </si>
  <si>
    <t>仕上げ材の補修を含む</t>
    <phoneticPr fontId="2"/>
  </si>
  <si>
    <t>揚水ポンプ、加圧給水ポンプ、直結増圧ポンプ</t>
    <phoneticPr fontId="2"/>
  </si>
  <si>
    <t>8年</t>
    <phoneticPr fontId="2"/>
  </si>
  <si>
    <t>ポンプのオーバーホール等</t>
    <phoneticPr fontId="2"/>
  </si>
  <si>
    <t>16年</t>
    <phoneticPr fontId="2"/>
  </si>
  <si>
    <t>屋内共用雑排水管、汚水管、雨水管</t>
    <phoneticPr fontId="2"/>
  </si>
  <si>
    <t>仕上材の補修を含む</t>
    <phoneticPr fontId="2"/>
  </si>
  <si>
    <t>排水ポンプ</t>
    <phoneticPr fontId="2"/>
  </si>
  <si>
    <t>外構廻り地中配管等排水管</t>
    <phoneticPr fontId="2"/>
  </si>
  <si>
    <t>24年</t>
    <phoneticPr fontId="2"/>
  </si>
  <si>
    <t>屋外埋設部ガス管、屋内共用ガス管</t>
    <phoneticPr fontId="2"/>
  </si>
  <si>
    <t xml:space="preserve">埋設部掘削、管敷設、埋戻し、復旧（埋設管）、その他_x000D_
</t>
    <phoneticPr fontId="2"/>
  </si>
  <si>
    <t>管理室のエアコン</t>
    <phoneticPr fontId="2"/>
  </si>
  <si>
    <t>管理員室、機械室、電気室等の換気扇、ダクト類、換気口、換気ガラリ</t>
    <phoneticPr fontId="2"/>
  </si>
  <si>
    <t>36年</t>
    <phoneticPr fontId="2"/>
  </si>
  <si>
    <t>共用廊下、エントランスホール等の照明器具、配線器具、非常照明、避難口・通路誘導灯、外灯等</t>
    <phoneticPr fontId="2"/>
  </si>
  <si>
    <t>20年</t>
    <phoneticPr fontId="2"/>
  </si>
  <si>
    <t>配電盤・プルボックス等</t>
    <phoneticPr fontId="2"/>
  </si>
  <si>
    <t>避雷突針・ポール・支持金物・導線・接地極等</t>
    <phoneticPr fontId="2"/>
  </si>
  <si>
    <t>40年</t>
    <phoneticPr fontId="2"/>
  </si>
  <si>
    <t>電話配線盤（ＭＤＦ）、中間端子盤（ＩＤＦ）等</t>
    <phoneticPr fontId="2"/>
  </si>
  <si>
    <t>アンテナ、増幅器、分配器等_x000D_
※同軸ケーブルを除く</t>
    <phoneticPr fontId="2"/>
  </si>
  <si>
    <t>インターホン設備、オートロック設備、住宅情報盤、防犯設備、配線等</t>
    <phoneticPr fontId="2"/>
  </si>
  <si>
    <t>消火栓ポンプ、消火管、ホース類、屋内消火栓箱等</t>
    <phoneticPr fontId="2"/>
  </si>
  <si>
    <t>消火設備</t>
    <phoneticPr fontId="2"/>
  </si>
  <si>
    <t>感知器、発信器、表示灯、音響装置、中継器、受信器等</t>
    <phoneticPr fontId="2"/>
  </si>
  <si>
    <t>警報設備</t>
    <phoneticPr fontId="2"/>
  </si>
  <si>
    <t>送水口、放水口、消火管、消火隊専用栓箱等</t>
    <phoneticPr fontId="2"/>
  </si>
  <si>
    <t>消火活動上必要な施設</t>
    <phoneticPr fontId="2"/>
  </si>
  <si>
    <t>避難ﾊｼｺﾞ等</t>
    <phoneticPr fontId="2"/>
  </si>
  <si>
    <t>全構成機器</t>
    <phoneticPr fontId="2"/>
  </si>
  <si>
    <t>撤去・新設</t>
    <phoneticPr fontId="2"/>
  </si>
  <si>
    <t>二段方式、多段方式（昇降式、横行昇降式、ピット式）垂直循環方式等</t>
    <phoneticPr fontId="2"/>
  </si>
  <si>
    <t>撤去・新設駐車装置、制御板、昇降装置等</t>
    <phoneticPr fontId="2"/>
  </si>
  <si>
    <t>Ⅳ_x000D_
外構・その他</t>
    <phoneticPr fontId="2"/>
  </si>
  <si>
    <t>平面駐車場、車路・歩道等の舗装、側溝、排水溝</t>
    <phoneticPr fontId="2"/>
  </si>
  <si>
    <t>大規模修繕工事の実施前に行う調査・診断計画修繕工事の設計（基本設計･実施設計）・コンサルタント</t>
    <phoneticPr fontId="2"/>
  </si>
  <si>
    <t>計画修繕工事の工事監理</t>
    <phoneticPr fontId="2"/>
  </si>
  <si>
    <t>長期修繕計画の見直しのための調査・診断長期修繕計画の見直し</t>
    <phoneticPr fontId="2"/>
  </si>
  <si>
    <t>修繕積立金　年度合計
　均等積立方式 （＠288円／㎡･戸･月）</t>
    <phoneticPr fontId="9"/>
  </si>
  <si>
    <t>修繕積立金　年度合計
　 （＠円／㎡･戸･月）</t>
    <phoneticPr fontId="9"/>
  </si>
  <si>
    <t>2022年</t>
  </si>
  <si>
    <t>2022年</t>
    <phoneticPr fontId="9"/>
  </si>
  <si>
    <t>2023年</t>
  </si>
  <si>
    <t>2023年</t>
    <phoneticPr fontId="9"/>
  </si>
  <si>
    <t>2024年</t>
  </si>
  <si>
    <t>2024年</t>
    <phoneticPr fontId="9"/>
  </si>
  <si>
    <t>2025年</t>
  </si>
  <si>
    <t>2025年</t>
    <phoneticPr fontId="9"/>
  </si>
  <si>
    <t>2026年</t>
  </si>
  <si>
    <t>2026年</t>
    <phoneticPr fontId="9"/>
  </si>
  <si>
    <t>2027年</t>
  </si>
  <si>
    <t>2027年</t>
    <phoneticPr fontId="9"/>
  </si>
  <si>
    <t>2028年</t>
  </si>
  <si>
    <t>2028年</t>
    <phoneticPr fontId="9"/>
  </si>
  <si>
    <t>2029年</t>
  </si>
  <si>
    <t>2029年</t>
    <phoneticPr fontId="9"/>
  </si>
  <si>
    <t>2030年</t>
  </si>
  <si>
    <t>2030年</t>
    <phoneticPr fontId="9"/>
  </si>
  <si>
    <t>2031年</t>
  </si>
  <si>
    <t>2031年</t>
    <phoneticPr fontId="9"/>
  </si>
  <si>
    <t>2032年</t>
  </si>
  <si>
    <t>2032年</t>
    <phoneticPr fontId="9"/>
  </si>
  <si>
    <t>2033年</t>
  </si>
  <si>
    <t>2033年</t>
    <phoneticPr fontId="9"/>
  </si>
  <si>
    <t>2034年</t>
  </si>
  <si>
    <t>2034年</t>
    <phoneticPr fontId="9"/>
  </si>
  <si>
    <t>2035年</t>
  </si>
  <si>
    <t>2035年</t>
    <phoneticPr fontId="9"/>
  </si>
  <si>
    <t>2036年</t>
  </si>
  <si>
    <t>2036年</t>
    <phoneticPr fontId="9"/>
  </si>
  <si>
    <t>2037年</t>
  </si>
  <si>
    <t>2037年</t>
    <phoneticPr fontId="9"/>
  </si>
  <si>
    <t>2038年</t>
  </si>
  <si>
    <t>2038年</t>
    <phoneticPr fontId="9"/>
  </si>
  <si>
    <t>2039年</t>
  </si>
  <si>
    <t>2039年</t>
    <phoneticPr fontId="9"/>
  </si>
  <si>
    <t>2040年</t>
  </si>
  <si>
    <t>2040年</t>
    <phoneticPr fontId="9"/>
  </si>
  <si>
    <t>2041年</t>
  </si>
  <si>
    <t>2041年</t>
    <phoneticPr fontId="9"/>
  </si>
  <si>
    <t>2042年</t>
  </si>
  <si>
    <t>2042年</t>
    <phoneticPr fontId="9"/>
  </si>
  <si>
    <t>2043年</t>
  </si>
  <si>
    <t>2043年</t>
    <phoneticPr fontId="9"/>
  </si>
  <si>
    <t>2044年</t>
  </si>
  <si>
    <t>2044年</t>
    <phoneticPr fontId="9"/>
  </si>
  <si>
    <t>2045年</t>
  </si>
  <si>
    <t>2045年</t>
    <phoneticPr fontId="9"/>
  </si>
  <si>
    <t>2046年</t>
  </si>
  <si>
    <t>2046年</t>
    <phoneticPr fontId="9"/>
  </si>
  <si>
    <t>2047年</t>
  </si>
  <si>
    <t>2047年</t>
    <phoneticPr fontId="9"/>
  </si>
  <si>
    <t>2048年</t>
  </si>
  <si>
    <t>2048年</t>
    <phoneticPr fontId="9"/>
  </si>
  <si>
    <t>2049年</t>
  </si>
  <si>
    <t>2049年</t>
    <phoneticPr fontId="9"/>
  </si>
  <si>
    <t>2050年</t>
  </si>
  <si>
    <t>2050年</t>
    <phoneticPr fontId="9"/>
  </si>
  <si>
    <t>2051年</t>
  </si>
  <si>
    <t>2051年</t>
    <phoneticPr fontId="9"/>
  </si>
  <si>
    <t>建物</t>
    <phoneticPr fontId="2"/>
  </si>
  <si>
    <t>設備</t>
    <phoneticPr fontId="2"/>
  </si>
  <si>
    <t>外構・その他</t>
    <phoneticPr fontId="2"/>
  </si>
  <si>
    <t>消費税(10%)</t>
  </si>
  <si>
    <t>修繕積立金　年度合計
　 （＠円／㎡･戸･月）</t>
    <phoneticPr fontId="10"/>
  </si>
  <si>
    <t xml:space="preserve"> 修繕積立金　累計</t>
    <phoneticPr fontId="9"/>
  </si>
  <si>
    <t>Ⅰ_x000D_
仮設</t>
    <phoneticPr fontId="9"/>
  </si>
  <si>
    <t>１　仮設工事</t>
    <phoneticPr fontId="9"/>
  </si>
  <si>
    <t>①共通仮設（建築大規模）</t>
    <phoneticPr fontId="9"/>
  </si>
  <si>
    <t>仮設</t>
    <phoneticPr fontId="9"/>
  </si>
  <si>
    <t>15年</t>
    <phoneticPr fontId="9"/>
  </si>
  <si>
    <t>②共通仮設（設備大規模）</t>
    <phoneticPr fontId="9"/>
  </si>
  <si>
    <t>30年</t>
    <phoneticPr fontId="9"/>
  </si>
  <si>
    <t>③直接仮設</t>
    <phoneticPr fontId="9"/>
  </si>
  <si>
    <t>Ⅱ_x000D_
建物</t>
    <phoneticPr fontId="9"/>
  </si>
  <si>
    <t>２　屋根防水</t>
    <phoneticPr fontId="9"/>
  </si>
  <si>
    <t>①屋上防水（ｳﾚﾀﾝ）</t>
    <phoneticPr fontId="9"/>
  </si>
  <si>
    <t>補修</t>
    <phoneticPr fontId="9"/>
  </si>
  <si>
    <t>5年</t>
    <phoneticPr fontId="9"/>
  </si>
  <si>
    <t>②屋上防水（ｳﾚﾀﾝ）</t>
    <phoneticPr fontId="9"/>
  </si>
  <si>
    <t>修繕</t>
    <phoneticPr fontId="9"/>
  </si>
  <si>
    <t>③屋上防水（露出）</t>
    <phoneticPr fontId="9"/>
  </si>
  <si>
    <t>④屋上防水（露出）</t>
    <phoneticPr fontId="9"/>
  </si>
  <si>
    <t>３　床防水</t>
    <phoneticPr fontId="9"/>
  </si>
  <si>
    <t>①バルコニー床防水</t>
    <phoneticPr fontId="9"/>
  </si>
  <si>
    <t>②開放廊下・階段等床防水</t>
    <phoneticPr fontId="9"/>
  </si>
  <si>
    <t>③開放廊下・階段等床防水（部分補修）</t>
    <phoneticPr fontId="9"/>
  </si>
  <si>
    <t>④屋内階段等床防水</t>
    <phoneticPr fontId="9"/>
  </si>
  <si>
    <t>⑤屋内階段等床防水（部分補修）</t>
    <phoneticPr fontId="9"/>
  </si>
  <si>
    <t>⑥外構等床防水</t>
    <phoneticPr fontId="9"/>
  </si>
  <si>
    <t>４　外壁塗装等</t>
    <phoneticPr fontId="9"/>
  </si>
  <si>
    <t>①コンクリート補修</t>
    <phoneticPr fontId="9"/>
  </si>
  <si>
    <t>②外壁塗装</t>
    <phoneticPr fontId="9"/>
  </si>
  <si>
    <t>塗替</t>
    <phoneticPr fontId="9"/>
  </si>
  <si>
    <t>③タイル張補修</t>
    <phoneticPr fontId="9"/>
  </si>
  <si>
    <t>④シーリング</t>
    <phoneticPr fontId="9"/>
  </si>
  <si>
    <t>打替</t>
    <phoneticPr fontId="9"/>
  </si>
  <si>
    <t>５　鉄部塗装等</t>
    <phoneticPr fontId="9"/>
  </si>
  <si>
    <t>①鉄部塗装（非雨掛かり部分）外構廻り</t>
    <phoneticPr fontId="9"/>
  </si>
  <si>
    <t>②鉄部塗装（非雨掛かり部分）廊下、エントランス廻り</t>
    <phoneticPr fontId="9"/>
  </si>
  <si>
    <t>③鉄部塗装（非雨掛かり部分）住戸玄関ドア</t>
    <phoneticPr fontId="9"/>
  </si>
  <si>
    <t>④鉄部塗装（雨掛かり部分）屋上廻り等</t>
    <phoneticPr fontId="9"/>
  </si>
  <si>
    <t>清掃</t>
    <phoneticPr fontId="9"/>
  </si>
  <si>
    <t>６　建具・金物等</t>
    <phoneticPr fontId="9"/>
  </si>
  <si>
    <t>①建具関係（玄関ドア）</t>
    <phoneticPr fontId="9"/>
  </si>
  <si>
    <t>取替</t>
    <phoneticPr fontId="9"/>
  </si>
  <si>
    <t>45年</t>
    <phoneticPr fontId="9"/>
  </si>
  <si>
    <t>②建具関係（窓ｻｯｼ）</t>
    <phoneticPr fontId="9"/>
  </si>
  <si>
    <t>③建具関係（鉄扉）</t>
    <phoneticPr fontId="9"/>
  </si>
  <si>
    <t>④建具関係（ｴﾝｼﾞﾝﾄﾞｱ）</t>
    <phoneticPr fontId="9"/>
  </si>
  <si>
    <t>更生</t>
    <phoneticPr fontId="9"/>
  </si>
  <si>
    <t>⑤建具関係（面格子、手摺足元ｷｬｯﾌﾟ）</t>
    <phoneticPr fontId="9"/>
  </si>
  <si>
    <t>⑥手すり</t>
    <phoneticPr fontId="9"/>
  </si>
  <si>
    <t>⑦金物類（集合郵便受等）</t>
    <phoneticPr fontId="9"/>
  </si>
  <si>
    <t>⑧金物類（外構フェンス）</t>
    <phoneticPr fontId="9"/>
  </si>
  <si>
    <t>７　共用内部</t>
    <phoneticPr fontId="9"/>
  </si>
  <si>
    <t>①共用内部</t>
    <phoneticPr fontId="9"/>
  </si>
  <si>
    <t>張替・塗替</t>
    <phoneticPr fontId="9"/>
  </si>
  <si>
    <t>Ⅲ_x000D_
設備</t>
    <phoneticPr fontId="9"/>
  </si>
  <si>
    <t>８　給水設備</t>
    <phoneticPr fontId="9"/>
  </si>
  <si>
    <t>①給水管</t>
    <phoneticPr fontId="9"/>
  </si>
  <si>
    <t>取替（更新）</t>
    <phoneticPr fontId="9"/>
  </si>
  <si>
    <t>②給水ポンプ（補修）</t>
    <phoneticPr fontId="9"/>
  </si>
  <si>
    <t>8年</t>
    <phoneticPr fontId="9"/>
  </si>
  <si>
    <t>③給水ポンプ（取替）</t>
    <phoneticPr fontId="9"/>
  </si>
  <si>
    <t>16年</t>
    <phoneticPr fontId="9"/>
  </si>
  <si>
    <t>９　排水設備</t>
    <phoneticPr fontId="9"/>
  </si>
  <si>
    <t>①排水管</t>
    <phoneticPr fontId="9"/>
  </si>
  <si>
    <t>②排水ポンプ（補修）</t>
    <phoneticPr fontId="9"/>
  </si>
  <si>
    <t>③排水ポンプ（取替）</t>
    <phoneticPr fontId="9"/>
  </si>
  <si>
    <t>④排水管（外構）</t>
    <phoneticPr fontId="9"/>
  </si>
  <si>
    <t>24年</t>
    <phoneticPr fontId="9"/>
  </si>
  <si>
    <t>10　ガス設備</t>
    <phoneticPr fontId="9"/>
  </si>
  <si>
    <t>①ガス管</t>
    <phoneticPr fontId="9"/>
  </si>
  <si>
    <t>11　空調・換気設備等</t>
    <phoneticPr fontId="9"/>
  </si>
  <si>
    <t>①空調設備</t>
    <phoneticPr fontId="9"/>
  </si>
  <si>
    <t>②換気設備</t>
    <phoneticPr fontId="9"/>
  </si>
  <si>
    <t>36年</t>
    <phoneticPr fontId="9"/>
  </si>
  <si>
    <t>12　電灯設備等</t>
    <phoneticPr fontId="9"/>
  </si>
  <si>
    <t>①電灯設備</t>
    <phoneticPr fontId="9"/>
  </si>
  <si>
    <t>20年</t>
    <phoneticPr fontId="9"/>
  </si>
  <si>
    <t>②配電盤類</t>
    <phoneticPr fontId="9"/>
  </si>
  <si>
    <t>③避雷針設備</t>
    <phoneticPr fontId="9"/>
  </si>
  <si>
    <t>40年</t>
    <phoneticPr fontId="9"/>
  </si>
  <si>
    <t>13　情報・通信設備</t>
    <phoneticPr fontId="9"/>
  </si>
  <si>
    <t>①電話設備</t>
    <phoneticPr fontId="9"/>
  </si>
  <si>
    <t>②テレビ共聴設備</t>
    <phoneticPr fontId="9"/>
  </si>
  <si>
    <t>③インターホン設備等</t>
    <phoneticPr fontId="9"/>
  </si>
  <si>
    <t>14　消防用設備</t>
    <phoneticPr fontId="9"/>
  </si>
  <si>
    <t>①屋内消火栓設備</t>
    <phoneticPr fontId="9"/>
  </si>
  <si>
    <t>②自動火災報知設備</t>
    <phoneticPr fontId="9"/>
  </si>
  <si>
    <t>③連結送水管設備</t>
    <phoneticPr fontId="9"/>
  </si>
  <si>
    <t>④避難設備</t>
    <phoneticPr fontId="9"/>
  </si>
  <si>
    <t>15　昇降機設備</t>
    <phoneticPr fontId="9"/>
  </si>
  <si>
    <t>①昇降機</t>
    <phoneticPr fontId="9"/>
  </si>
  <si>
    <t>16　立体駐車場設備</t>
    <phoneticPr fontId="9"/>
  </si>
  <si>
    <t>①機械式駐車場</t>
    <phoneticPr fontId="9"/>
  </si>
  <si>
    <t>Ⅳ_x000D_
外構・その他</t>
    <phoneticPr fontId="9"/>
  </si>
  <si>
    <t>17　外構・附属施設</t>
    <phoneticPr fontId="9"/>
  </si>
  <si>
    <t>①外構</t>
    <phoneticPr fontId="9"/>
  </si>
  <si>
    <t>18　調査・診断、設計、工事監理等費用</t>
    <phoneticPr fontId="9"/>
  </si>
  <si>
    <t>①調査・診断、設計、コンサルタント（建築大規模）</t>
    <phoneticPr fontId="9"/>
  </si>
  <si>
    <t>②調査・診断、設計、コンサルタント（設備大規模）</t>
    <phoneticPr fontId="9"/>
  </si>
  <si>
    <t>③工事監理（建築大規模）</t>
    <phoneticPr fontId="9"/>
  </si>
  <si>
    <t>④工事監理（設備大規模）</t>
    <phoneticPr fontId="9"/>
  </si>
  <si>
    <t>19　長期修繕計画作成費用</t>
    <phoneticPr fontId="9"/>
  </si>
  <si>
    <t>①見直し</t>
    <phoneticPr fontId="9"/>
  </si>
  <si>
    <t>屋上</t>
    <phoneticPr fontId="9"/>
  </si>
  <si>
    <t>バルコニーの床（側溝、幅木を含む）</t>
    <phoneticPr fontId="9"/>
  </si>
  <si>
    <t>開放廊下・階段の床（側溝、幅木を含む）</t>
    <phoneticPr fontId="9"/>
  </si>
  <si>
    <t>全体の30％程度補修</t>
    <phoneticPr fontId="9"/>
  </si>
  <si>
    <t>屋内階段の床（側溝、幅木を含む）</t>
    <phoneticPr fontId="9"/>
  </si>
  <si>
    <t>外構通路巾木等</t>
    <phoneticPr fontId="9"/>
  </si>
  <si>
    <t>外壁、屋根、床、手すり壁、軒天（上げ裏）、庇等(コンクリート、モルタル部分）</t>
    <phoneticPr fontId="9"/>
  </si>
  <si>
    <t>外壁、手すり壁、上裏等</t>
    <phoneticPr fontId="9"/>
  </si>
  <si>
    <t>外壁、手すり壁等</t>
    <phoneticPr fontId="9"/>
  </si>
  <si>
    <t>外壁目地、建具周り、スリーブ周り、部材接合部等</t>
    <phoneticPr fontId="9"/>
  </si>
  <si>
    <t>外構廻り</t>
    <phoneticPr fontId="9"/>
  </si>
  <si>
    <t>廊下、エントランス廻り</t>
    <phoneticPr fontId="9"/>
  </si>
  <si>
    <t>（鋼製）住戸玄関ドア</t>
    <phoneticPr fontId="9"/>
  </si>
  <si>
    <t>（アルミ製、ステンレス製等）サッシ、面格子、ドア、手すり、避難ハッチ、換気口、照明等</t>
    <phoneticPr fontId="9"/>
  </si>
  <si>
    <t>（ボード、樹脂、木製等）隔て板、雨樋等</t>
    <phoneticPr fontId="9"/>
  </si>
  <si>
    <t>住戸玄関ドア</t>
    <phoneticPr fontId="9"/>
  </si>
  <si>
    <t>窓サッシ</t>
    <phoneticPr fontId="9"/>
  </si>
  <si>
    <t>鉄扉</t>
    <phoneticPr fontId="9"/>
  </si>
  <si>
    <t>エンジンドア</t>
    <phoneticPr fontId="9"/>
  </si>
  <si>
    <t>面格子、手摺足元ｷｬｯﾌﾟ</t>
    <phoneticPr fontId="9"/>
  </si>
  <si>
    <t>開放廊下・階段、バルコニーの手すり、防風スクリーン</t>
    <phoneticPr fontId="9"/>
  </si>
  <si>
    <t>室名札、樋金物、階数表示、避難ハッチ、集合郵便受等</t>
    <phoneticPr fontId="9"/>
  </si>
  <si>
    <t>外構フェンス</t>
    <phoneticPr fontId="9"/>
  </si>
  <si>
    <t>管理員室</t>
    <phoneticPr fontId="9"/>
  </si>
  <si>
    <t>屋内共用給水管、屋外共用給水管</t>
    <phoneticPr fontId="9"/>
  </si>
  <si>
    <t>揚水ポンプ、加圧給水ポンプ、直結増圧ポンプ</t>
    <phoneticPr fontId="9"/>
  </si>
  <si>
    <t>屋内共用雑排水管、汚水管、雨水管</t>
    <phoneticPr fontId="9"/>
  </si>
  <si>
    <t>排水ポンプ</t>
    <phoneticPr fontId="9"/>
  </si>
  <si>
    <t>外構廻り地中配管等排水管</t>
    <phoneticPr fontId="9"/>
  </si>
  <si>
    <t>屋外埋設部ガス管、屋内共用ガス管</t>
    <phoneticPr fontId="9"/>
  </si>
  <si>
    <t>管理室のエアコン</t>
    <phoneticPr fontId="9"/>
  </si>
  <si>
    <t>管理員室、機械室、電気室等の換気扇、ダクト類、換気口、換気ガラリ</t>
    <phoneticPr fontId="9"/>
  </si>
  <si>
    <t>共用廊下、エントランスホール等の照明器具、配線器具、非常照明、避難口・通路誘導灯、外灯等</t>
    <phoneticPr fontId="9"/>
  </si>
  <si>
    <t>配電盤・プルボックス等</t>
    <phoneticPr fontId="9"/>
  </si>
  <si>
    <t>避雷突針・ポール・支持金物・導線・接地極等</t>
    <phoneticPr fontId="9"/>
  </si>
  <si>
    <t>電話配線盤（ＭＤＦ）、中間端子盤（ＩＤＦ）等</t>
    <phoneticPr fontId="9"/>
  </si>
  <si>
    <t>アンテナ、増幅器、分配器等_x000D_
※同軸ケーブルを除く</t>
    <phoneticPr fontId="9"/>
  </si>
  <si>
    <t>インターホン設備、オートロック設備、住宅情報盤、防犯設備、配線等</t>
    <phoneticPr fontId="9"/>
  </si>
  <si>
    <t>消火栓ポンプ、消火管、ホース類、屋内消火栓箱等</t>
    <phoneticPr fontId="9"/>
  </si>
  <si>
    <t>感知器、発信器、表示灯、音響装置、中継器、受信器等</t>
    <phoneticPr fontId="9"/>
  </si>
  <si>
    <t>送水口、放水口、消火管、消火隊専用栓箱等</t>
    <phoneticPr fontId="9"/>
  </si>
  <si>
    <t>避難ﾊｼｺﾞ等</t>
    <phoneticPr fontId="9"/>
  </si>
  <si>
    <t>全構成機器</t>
    <phoneticPr fontId="9"/>
  </si>
  <si>
    <t>二段方式、多段方式（昇降式、横行昇降式、ピット式）垂直循環方式等</t>
    <phoneticPr fontId="9"/>
  </si>
  <si>
    <t>平面駐車場、車路・歩道等の舗装、側溝、排水溝</t>
    <phoneticPr fontId="9"/>
  </si>
  <si>
    <t>大規模修繕工事の実施前に行う調査・診断計画修繕工事の設計（基本設計･実施設計）・コンサルタント</t>
    <phoneticPr fontId="9"/>
  </si>
  <si>
    <t>計画修繕工事の工事監理</t>
    <phoneticPr fontId="9"/>
  </si>
  <si>
    <t>長期修繕計画の見直しのための調査・診断長期修繕計画の見直し</t>
    <phoneticPr fontId="9"/>
  </si>
  <si>
    <t>月当たりの負担額</t>
    <phoneticPr fontId="2"/>
  </si>
  <si>
    <t>Ｍ　修繕積立金の額
　（円／月・戸）</t>
    <phoneticPr fontId="2"/>
  </si>
  <si>
    <t>Ｓ　修繕積立金の額
（円／月・戸）</t>
    <phoneticPr fontId="2"/>
  </si>
  <si>
    <t>管理規約と同趣旨の規定</t>
    <rPh sb="0" eb="4">
      <t>カンリキヤク</t>
    </rPh>
    <rPh sb="5" eb="8">
      <t>ドウシュシ</t>
    </rPh>
    <rPh sb="9" eb="11">
      <t>キテイ</t>
    </rPh>
    <phoneticPr fontId="2"/>
  </si>
  <si>
    <t>同上</t>
    <rPh sb="0" eb="2">
      <t>ドウジョウ</t>
    </rPh>
    <phoneticPr fontId="2"/>
  </si>
  <si>
    <t>外構フェンス</t>
    <rPh sb="0" eb="2">
      <t>ガイコウ</t>
    </rPh>
    <phoneticPr fontId="2"/>
  </si>
  <si>
    <t>フェンス補修工事</t>
    <rPh sb="4" eb="6">
      <t>ホシュウ</t>
    </rPh>
    <rPh sb="6" eb="8">
      <t>コウジ</t>
    </rPh>
    <phoneticPr fontId="2"/>
  </si>
  <si>
    <t>立体駐車機</t>
    <rPh sb="0" eb="2">
      <t>リッタイ</t>
    </rPh>
    <rPh sb="2" eb="4">
      <t>チュウシャ</t>
    </rPh>
    <rPh sb="4" eb="5">
      <t>キ</t>
    </rPh>
    <phoneticPr fontId="2"/>
  </si>
  <si>
    <t>立体駐車機解体・撤去・平面化</t>
    <rPh sb="0" eb="2">
      <t>リッタイ</t>
    </rPh>
    <rPh sb="2" eb="4">
      <t>チュウシャ</t>
    </rPh>
    <rPh sb="4" eb="5">
      <t>キ</t>
    </rPh>
    <rPh sb="5" eb="7">
      <t>カイタイ</t>
    </rPh>
    <rPh sb="8" eb="10">
      <t>テッキョ</t>
    </rPh>
    <rPh sb="11" eb="13">
      <t>ヘイメン</t>
    </rPh>
    <rPh sb="13" eb="14">
      <t>カ</t>
    </rPh>
    <phoneticPr fontId="2"/>
  </si>
  <si>
    <t xml:space="preserve">         0（円）</t>
    <phoneticPr fontId="2"/>
  </si>
  <si>
    <t>タイプ合計
専有面積（㎡）</t>
    <rPh sb="3" eb="5">
      <t>ゴウケイ</t>
    </rPh>
    <rPh sb="6" eb="8">
      <t>センユウ</t>
    </rPh>
    <rPh sb="8" eb="10">
      <t>メンセキ</t>
    </rPh>
    <phoneticPr fontId="2"/>
  </si>
  <si>
    <t>戸数
（戸）</t>
    <rPh sb="0" eb="2">
      <t>コスウ</t>
    </rPh>
    <rPh sb="4" eb="5">
      <t>コ</t>
    </rPh>
    <phoneticPr fontId="2"/>
  </si>
  <si>
    <t>-</t>
    <phoneticPr fontId="2"/>
  </si>
  <si>
    <t>確認実施日／    2022年 1月 13日</t>
    <rPh sb="0" eb="2">
      <t>カクニン</t>
    </rPh>
    <phoneticPr fontId="2"/>
  </si>
  <si>
    <t>埋設部掘削、管敷設、埋戻し、復旧（埋設管）、その他_x000D_</t>
    <phoneticPr fontId="2"/>
  </si>
  <si>
    <t>　　　　　　　　　　　　　　　　　　　　　　　　　　調査・診断箇所 ／   屋上・共用部分</t>
    <rPh sb="26" eb="28">
      <t>チョウサ</t>
    </rPh>
    <rPh sb="29" eb="31">
      <t>シンダン</t>
    </rPh>
    <rPh sb="31" eb="33">
      <t>カショ</t>
    </rPh>
    <rPh sb="38" eb="40">
      <t>オクジョウ</t>
    </rPh>
    <rPh sb="41" eb="43">
      <t>キョウヨウ</t>
    </rPh>
    <rPh sb="43" eb="45">
      <t>ブブン</t>
    </rPh>
    <phoneticPr fontId="2"/>
  </si>
  <si>
    <t>・推定修繕工事費は、推定修繕工事項目の小項目ごとに、算出した数量に設定した単価を乗じて算定しています。
・修繕積立金の運用益、借入金の金利、物価変動を考慮していません。
・消費税は、10％とし、会計年度ごとに計上しています。</t>
    <rPh sb="19" eb="20">
      <t>ショウ</t>
    </rPh>
    <phoneticPr fontId="2"/>
  </si>
  <si>
    <t>式</t>
    <rPh sb="0" eb="1">
      <t>シキ</t>
    </rPh>
    <phoneticPr fontId="9"/>
  </si>
  <si>
    <t>（床部）高圧水洗の上、下地調整_x000D_
（塩ビシート張り等）（側溝・巾木）高圧水洗の上、下地調整_x000D_　（塩ビシート＋塗膜防水等）</t>
    <phoneticPr fontId="2"/>
  </si>
  <si>
    <t xml:space="preserve">駐車場使用料等からの繰入額
　年度合計 </t>
    <rPh sb="0" eb="3">
      <t>チュウシャジョウ</t>
    </rPh>
    <rPh sb="3" eb="6">
      <t>シヨウリョウ</t>
    </rPh>
    <phoneticPr fontId="9"/>
  </si>
  <si>
    <t>長期修繕計画書</t>
    <rPh sb="0" eb="2">
      <t>チョウキ</t>
    </rPh>
    <rPh sb="2" eb="4">
      <t>シュウゼン</t>
    </rPh>
    <rPh sb="4" eb="6">
      <t>ケイカク</t>
    </rPh>
    <rPh sb="6" eb="7">
      <t>ショ</t>
    </rPh>
    <phoneticPr fontId="35"/>
  </si>
  <si>
    <t>建物全景
貼　　　付</t>
    <rPh sb="0" eb="2">
      <t>タテモノ</t>
    </rPh>
    <rPh sb="2" eb="4">
      <t>ゼンケイ</t>
    </rPh>
    <rPh sb="5" eb="6">
      <t>ハ</t>
    </rPh>
    <rPh sb="9" eb="10">
      <t>ツ</t>
    </rPh>
    <phoneticPr fontId="35"/>
  </si>
  <si>
    <t>プレシス本厚木コンフォート</t>
    <rPh sb="4" eb="7">
      <t>ホンアツギ</t>
    </rPh>
    <phoneticPr fontId="35"/>
  </si>
  <si>
    <t xml:space="preserve">    1,066,560（円）</t>
    <phoneticPr fontId="2"/>
  </si>
  <si>
    <t xml:space="preserve">     236,360（円）</t>
    <phoneticPr fontId="2"/>
  </si>
  <si>
    <t xml:space="preserve">          0（円）</t>
    <phoneticPr fontId="2"/>
  </si>
  <si>
    <t>（床部）高圧水洗の上、下地調整_x000D_
（塩ビシート張り等）（側溝・巾木）高圧水洗の上、下地調整_x000D_  （塩ビシート＋塗膜防水等）</t>
    <phoneticPr fontId="2"/>
  </si>
  <si>
    <t>■圧送ポンプ、□受水槽、□高置水槽、□浄化槽</t>
    <phoneticPr fontId="2"/>
  </si>
  <si>
    <t>■テレビ共聴（■BS/CSｱﾝﾃﾅ・■地上波：ｹｰﾌﾞﾙ）、■インターネット、
■インターホン、■オートロック、■防犯カメラ等、□電波障害対策、
□その他（        ）</t>
    <rPh sb="19" eb="22">
      <t>チジョウハ</t>
    </rPh>
    <phoneticPr fontId="2"/>
  </si>
  <si>
    <t>■平面（  3）台、■機械式（ 26）台、□自走式（   ）台、計（ 29）台</t>
    <phoneticPr fontId="2"/>
  </si>
  <si>
    <t>鉄部塗装工事</t>
    <rPh sb="0" eb="2">
      <t>テツブ</t>
    </rPh>
    <rPh sb="2" eb="4">
      <t>トソウ</t>
    </rPh>
    <rPh sb="4" eb="6">
      <t>コウジ</t>
    </rPh>
    <phoneticPr fontId="2"/>
  </si>
  <si>
    <t>■修繕工事の設計図書等</t>
    <phoneticPr fontId="2"/>
  </si>
  <si>
    <t>共用部</t>
    <rPh sb="0" eb="3">
      <t>キョウヨウブ</t>
    </rPh>
    <phoneticPr fontId="2"/>
  </si>
  <si>
    <t>電球LED化工事</t>
    <rPh sb="0" eb="2">
      <t>デンキュウ</t>
    </rPh>
    <rPh sb="5" eb="6">
      <t>カ</t>
    </rPh>
    <rPh sb="6" eb="8">
      <t>コウジ</t>
    </rPh>
    <phoneticPr fontId="2"/>
  </si>
  <si>
    <t>機械式駐車場フラット化図面</t>
    <rPh sb="0" eb="3">
      <t>キカイシキ</t>
    </rPh>
    <rPh sb="3" eb="6">
      <t>チュウシャジョウ</t>
    </rPh>
    <rPh sb="10" eb="11">
      <t>カ</t>
    </rPh>
    <rPh sb="11" eb="13">
      <t>ズメン</t>
    </rPh>
    <phoneticPr fontId="2"/>
  </si>
  <si>
    <t>撤去・新設駐車装置、制御板、昇降装置、ターンテーブル等</t>
    <phoneticPr fontId="2"/>
  </si>
  <si>
    <t>・修繕積立金の積立ては、長期修繕計画の作成時点において、計画期間に積み立てる修繕積立金の額は現状は段階積上げ方式、第13期から均等積立方式としています。なお、５年程度ごとの計画の見直しにより、計画期間の推定修繕工事費の累計額の増加に伴って必要とする修繕積立金の額が増加します。
・修繕積立金のほか、駐車場等の使用料からそれらの管理に要する費用に充当した残金を修繕積立金会計に繰り入れることとしています。
・計画期間の推定修繕工事費の累計額を計画期間（月数）で除 し、各住戸の負担割合を乗じて、月当たり戸当たりの修繕積立金の額を算定しています。
【修繕積立基金を負担する場合】算定された修繕積立金の額から修繕積立基金を一定期間（月数）で除した額を減額しています。
・大規模修繕工事の予定年度において、修繕積立金の累計額が推定修繕工事費の累計額を一時的に下回るときは、その年度に一時金の負担、借入れ等の対応をとることが必要です。</t>
    <rPh sb="46" eb="48">
      <t>ゲンジョウ</t>
    </rPh>
    <rPh sb="49" eb="51">
      <t>ダンカイ</t>
    </rPh>
    <rPh sb="51" eb="53">
      <t>ツミア</t>
    </rPh>
    <rPh sb="54" eb="56">
      <t>ホウシキ</t>
    </rPh>
    <rPh sb="57" eb="58">
      <t>ダイ</t>
    </rPh>
    <rPh sb="60" eb="61">
      <t>キ</t>
    </rPh>
    <phoneticPr fontId="2"/>
  </si>
  <si>
    <t>駐車場使用料からの繰入額
　2021年4月時点の駐車場稼働率</t>
    <rPh sb="0" eb="3">
      <t>チュウシャジョウ</t>
    </rPh>
    <rPh sb="3" eb="6">
      <t>シヨウリョウ</t>
    </rPh>
    <rPh sb="18" eb="19">
      <t>ネン</t>
    </rPh>
    <rPh sb="20" eb="21">
      <t>ツキ</t>
    </rPh>
    <rPh sb="21" eb="23">
      <t>ジテン</t>
    </rPh>
    <rPh sb="24" eb="27">
      <t>チュウシャジョウ</t>
    </rPh>
    <rPh sb="27" eb="30">
      <t>カドウリツ</t>
    </rPh>
    <phoneticPr fontId="9"/>
  </si>
  <si>
    <t>周期</t>
    <rPh sb="0" eb="1">
      <t>シュウ</t>
    </rPh>
    <rPh sb="1" eb="2">
      <t>キ</t>
    </rPh>
    <phoneticPr fontId="10"/>
  </si>
  <si>
    <t>周　 期</t>
    <rPh sb="0" eb="1">
      <t>シュウ</t>
    </rPh>
    <rPh sb="3" eb="4">
      <t>キ</t>
    </rPh>
    <phoneticPr fontId="10"/>
  </si>
  <si>
    <t>周期</t>
    <rPh sb="0" eb="2">
      <t>シュウキキ</t>
    </rPh>
    <phoneticPr fontId="10"/>
  </si>
  <si>
    <t>※添付積算資料の数量内訳を参照ください。</t>
    <rPh sb="1" eb="3">
      <t>テンプ</t>
    </rPh>
    <rPh sb="3" eb="5">
      <t>セキサン</t>
    </rPh>
    <rPh sb="5" eb="7">
      <t>シリョウ</t>
    </rPh>
    <rPh sb="8" eb="10">
      <t>スウリョウ</t>
    </rPh>
    <rPh sb="10" eb="12">
      <t>ウチワケ</t>
    </rPh>
    <rPh sb="13" eb="15">
      <t>サンショウ</t>
    </rPh>
    <phoneticPr fontId="9"/>
  </si>
  <si>
    <t>計画期間の駐車場等の使用料からの繰入金</t>
    <rPh sb="0" eb="2">
      <t>ケイカク</t>
    </rPh>
    <rPh sb="2" eb="4">
      <t>キカン</t>
    </rPh>
    <rPh sb="5" eb="7">
      <t>チュウシャ</t>
    </rPh>
    <rPh sb="7" eb="8">
      <t>ジョウ</t>
    </rPh>
    <rPh sb="8" eb="9">
      <t>トウ</t>
    </rPh>
    <rPh sb="10" eb="13">
      <t>シヨウリョウ</t>
    </rPh>
    <rPh sb="16" eb="18">
      <t>クリイレ</t>
    </rPh>
    <rPh sb="18" eb="19">
      <t>キン</t>
    </rPh>
    <phoneticPr fontId="2"/>
  </si>
  <si>
    <t>②機械式駐車場</t>
    <phoneticPr fontId="9"/>
  </si>
  <si>
    <t>※ニッパツＳＤパーク機械式駐車設備装置　長期修繕計画に準ずる</t>
    <rPh sb="27" eb="28">
      <t>ジュン</t>
    </rPh>
    <phoneticPr fontId="9"/>
  </si>
  <si>
    <t>-</t>
    <phoneticPr fontId="9"/>
  </si>
  <si>
    <t>⑤鉄部塗装（雨掛かり部分）機械式駐車設備</t>
    <rPh sb="13" eb="16">
      <t>キカイシキ</t>
    </rPh>
    <rPh sb="16" eb="18">
      <t>チュウシャ</t>
    </rPh>
    <rPh sb="18" eb="20">
      <t>セツビ</t>
    </rPh>
    <phoneticPr fontId="9"/>
  </si>
  <si>
    <t>⑥非鉄部塗装（ｻｯｼ、面格子等）</t>
    <phoneticPr fontId="9"/>
  </si>
  <si>
    <t>⑦非鉄部塗装（隔て板、雨樋等）</t>
    <phoneticPr fontId="9"/>
  </si>
  <si>
    <t>機械式駐車場ﾊﾟﾚｯﾄ等</t>
    <phoneticPr fontId="9"/>
  </si>
  <si>
    <t>10年</t>
    <phoneticPr fontId="9"/>
  </si>
  <si>
    <t>④鉄部塗装（雨掛かり部分）機械式駐車場設備</t>
    <rPh sb="13" eb="16">
      <t>キカイシキ</t>
    </rPh>
    <rPh sb="16" eb="19">
      <t>チュウシャジョウ</t>
    </rPh>
    <rPh sb="19" eb="21">
      <t>セツビ</t>
    </rPh>
    <phoneticPr fontId="9"/>
  </si>
  <si>
    <t>屋上廻り、給排水管等</t>
    <phoneticPr fontId="9"/>
  </si>
  <si>
    <t>⑤鉄部塗装（雨掛かり部分）屋上廻り等</t>
    <phoneticPr fontId="9"/>
  </si>
  <si>
    <t>⑤鉄部塗装（雨掛かり部分）屋上廻り等</t>
    <phoneticPr fontId="2"/>
  </si>
  <si>
    <t>⑥非鉄部塗装（ｻｯｼ、面格子等）</t>
    <phoneticPr fontId="2"/>
  </si>
  <si>
    <t>⑦非鉄部塗装（隔て板、雨樋等）</t>
    <phoneticPr fontId="2"/>
  </si>
  <si>
    <t>10年</t>
    <phoneticPr fontId="2"/>
  </si>
  <si>
    <t>下地処理の上、メッキ塗装</t>
    <phoneticPr fontId="2"/>
  </si>
  <si>
    <t>機械式駐車場ﾊﾟﾚｯﾄ等</t>
    <phoneticPr fontId="2"/>
  </si>
  <si>
    <t>④鉄部塗装（雨掛かり部分）機械式駐車場設備</t>
    <rPh sb="13" eb="21">
      <t>キカイシキチュウシャジョウセツビ</t>
    </rPh>
    <phoneticPr fontId="2"/>
  </si>
  <si>
    <t>屋上廻り、給排水</t>
    <phoneticPr fontId="2"/>
  </si>
  <si>
    <t>ローラーチェーン、駆動部品、電気部品交換</t>
    <rPh sb="9" eb="11">
      <t>クドウ</t>
    </rPh>
    <rPh sb="11" eb="13">
      <t>ブヒン</t>
    </rPh>
    <rPh sb="14" eb="16">
      <t>デンキ</t>
    </rPh>
    <rPh sb="16" eb="18">
      <t>ブヒン</t>
    </rPh>
    <rPh sb="18" eb="20">
      <t>コウカン</t>
    </rPh>
    <phoneticPr fontId="2"/>
  </si>
  <si>
    <t>取替（更新）</t>
    <rPh sb="3" eb="5">
      <t>コウシン</t>
    </rPh>
    <phoneticPr fontId="2"/>
  </si>
  <si>
    <t>取替（更新）</t>
    <rPh sb="3" eb="5">
      <t>コウシン</t>
    </rPh>
    <phoneticPr fontId="9"/>
  </si>
  <si>
    <t>②昇降機</t>
    <phoneticPr fontId="9"/>
  </si>
  <si>
    <t>ロープ交換</t>
    <rPh sb="3" eb="5">
      <t>コウカン</t>
    </rPh>
    <phoneticPr fontId="9"/>
  </si>
  <si>
    <t>②昇降機（全構成機器）</t>
    <rPh sb="5" eb="6">
      <t>ゼン</t>
    </rPh>
    <rPh sb="6" eb="8">
      <t>コウセイ</t>
    </rPh>
    <rPh sb="8" eb="10">
      <t>キキ</t>
    </rPh>
    <phoneticPr fontId="9"/>
  </si>
  <si>
    <t>①昇降機（ロープ交換）</t>
    <phoneticPr fontId="9"/>
  </si>
  <si>
    <t>②昇降機</t>
    <phoneticPr fontId="2"/>
  </si>
  <si>
    <t>ロープ交換</t>
    <rPh sb="3" eb="5">
      <t>コウカン</t>
    </rPh>
    <phoneticPr fontId="2"/>
  </si>
  <si>
    <t>②機械式駐車場</t>
    <phoneticPr fontId="2"/>
  </si>
  <si>
    <t>取替</t>
    <rPh sb="0" eb="2">
      <t>トリカエ</t>
    </rPh>
    <phoneticPr fontId="9"/>
  </si>
  <si>
    <t>②駐輪ラック</t>
    <rPh sb="1" eb="3">
      <t>チュウリン</t>
    </rPh>
    <phoneticPr fontId="9"/>
  </si>
  <si>
    <t>2段式サイクルラック</t>
    <rPh sb="1" eb="2">
      <t>ダン</t>
    </rPh>
    <rPh sb="2" eb="3">
      <t>シキ</t>
    </rPh>
    <phoneticPr fontId="9"/>
  </si>
  <si>
    <t>②駐輪ラック</t>
    <rPh sb="1" eb="3">
      <t>チュウリン</t>
    </rPh>
    <phoneticPr fontId="2"/>
  </si>
  <si>
    <t>取替</t>
    <rPh sb="0" eb="2">
      <t>トリカエ</t>
    </rPh>
    <phoneticPr fontId="2"/>
  </si>
  <si>
    <t>　神奈川県厚木市旭町５丁目４３番１１号</t>
    <rPh sb="15" eb="16">
      <t>バン</t>
    </rPh>
    <rPh sb="18" eb="19">
      <t>ゴウ</t>
    </rPh>
    <phoneticPr fontId="2"/>
  </si>
  <si>
    <t>屋上配管/消火栓ボックス</t>
    <rPh sb="0" eb="2">
      <t>オクジョウ</t>
    </rPh>
    <rPh sb="2" eb="4">
      <t>ハイカン</t>
    </rPh>
    <rPh sb="5" eb="8">
      <t>ショウカセン</t>
    </rPh>
    <phoneticPr fontId="2"/>
  </si>
  <si>
    <t>鉄扉/パイプスペース扉等</t>
    <rPh sb="0" eb="2">
      <t>テッピ</t>
    </rPh>
    <rPh sb="10" eb="11">
      <t>トビラ</t>
    </rPh>
    <rPh sb="11" eb="12">
      <t>トウ</t>
    </rPh>
    <phoneticPr fontId="2"/>
  </si>
  <si>
    <t>・2021年の１年間で㈱Ｔ.Ｄ.Ｓが取得した施工会社からの入札金額のデータベースを基に材料費、施工費を算出しています。他に設計図書、工事請負契約による請負代金内訳書等を参考として設定しています。
・現場管理費及び一般管理費は、見込まれる推定修繕工事ごとの総額に応じた比率の額を単価に含めて設定しています。</t>
    <rPh sb="5" eb="6">
      <t>ネン</t>
    </rPh>
    <rPh sb="8" eb="10">
      <t>ネンカン</t>
    </rPh>
    <rPh sb="18" eb="20">
      <t>シュトク</t>
    </rPh>
    <rPh sb="22" eb="24">
      <t>セコウ</t>
    </rPh>
    <rPh sb="24" eb="26">
      <t>カイシャ</t>
    </rPh>
    <rPh sb="29" eb="31">
      <t>ニュウサツ</t>
    </rPh>
    <rPh sb="31" eb="33">
      <t>キンガク</t>
    </rPh>
    <rPh sb="41" eb="42">
      <t>モト</t>
    </rPh>
    <rPh sb="43" eb="46">
      <t>ザイリョウヒ</t>
    </rPh>
    <rPh sb="47" eb="49">
      <t>セコウ</t>
    </rPh>
    <rPh sb="49" eb="50">
      <t>ヒ</t>
    </rPh>
    <rPh sb="51" eb="53">
      <t>サンシュツ</t>
    </rPh>
    <rPh sb="59" eb="60">
      <t>ホカ</t>
    </rPh>
    <phoneticPr fontId="2"/>
  </si>
  <si>
    <t>④専有部給排水管（取替）</t>
    <rPh sb="1" eb="4">
      <t>センユウブ</t>
    </rPh>
    <rPh sb="4" eb="8">
      <t>キュウハイスイカン</t>
    </rPh>
    <phoneticPr fontId="9"/>
  </si>
  <si>
    <t>給水管、排水管</t>
    <rPh sb="0" eb="3">
      <t>キュウスイカン</t>
    </rPh>
    <rPh sb="4" eb="7">
      <t>ハイスイカン</t>
    </rPh>
    <phoneticPr fontId="9"/>
  </si>
  <si>
    <t>更新に伴う内装復旧費含む</t>
    <rPh sb="0" eb="2">
      <t>コウシン</t>
    </rPh>
    <rPh sb="3" eb="4">
      <t>トモナ</t>
    </rPh>
    <rPh sb="5" eb="7">
      <t>ナイソウ</t>
    </rPh>
    <rPh sb="7" eb="10">
      <t>フッキュウヒ</t>
    </rPh>
    <rPh sb="10" eb="11">
      <t>フク</t>
    </rPh>
    <phoneticPr fontId="9"/>
  </si>
  <si>
    <t>④専有部給排水管（取替）</t>
    <phoneticPr fontId="9"/>
  </si>
  <si>
    <t>④専有部給排水管（取替）</t>
    <phoneticPr fontId="2"/>
  </si>
  <si>
    <t>給水管、排水管</t>
    <rPh sb="0" eb="3">
      <t>キュウスイカン</t>
    </rPh>
    <rPh sb="4" eb="7">
      <t>ハイスイカン</t>
    </rPh>
    <phoneticPr fontId="2"/>
  </si>
  <si>
    <t>更新に伴う内装復旧費含む</t>
    <phoneticPr fontId="2"/>
  </si>
  <si>
    <t>④専有部給排水管（取替）</t>
    <rPh sb="1" eb="4">
      <t>センユウブ</t>
    </rPh>
    <rPh sb="4" eb="8">
      <t>キュウハイスイカン</t>
    </rPh>
    <rPh sb="9" eb="11">
      <t>トリカエ</t>
    </rPh>
    <phoneticPr fontId="2"/>
  </si>
  <si>
    <t>更新に伴う内装復旧費含む</t>
    <rPh sb="0" eb="2">
      <t>コウシン</t>
    </rPh>
    <rPh sb="3" eb="4">
      <t>トモナ</t>
    </rPh>
    <rPh sb="5" eb="7">
      <t>ナイソウ</t>
    </rPh>
    <rPh sb="7" eb="10">
      <t>フッキュウヒ</t>
    </rPh>
    <rPh sb="10" eb="11">
      <t>フク</t>
    </rPh>
    <phoneticPr fontId="2"/>
  </si>
  <si>
    <t>収入　累計
（Ｈ＝D＋Ｅ＋Ｆ）</t>
    <rPh sb="0" eb="2">
      <t>シュウニュウ</t>
    </rPh>
    <rPh sb="3" eb="5">
      <t>ルイケイ</t>
    </rPh>
    <phoneticPr fontId="2"/>
  </si>
  <si>
    <t>修繕積立金　年度合計
　均等積立方式 （＠320円／㎡･戸･月）</t>
    <phoneticPr fontId="9"/>
  </si>
  <si>
    <t>（様式第4-1号）長期修繕計画総括表　【積立金￥320円/㎡（=￥17,244,960円/年：駐車場収入・メンテナンスコスト除外）】</t>
    <rPh sb="3" eb="4">
      <t>ダイ</t>
    </rPh>
    <rPh sb="7" eb="8">
      <t>ゴウ</t>
    </rPh>
    <rPh sb="9" eb="11">
      <t>チョウキ</t>
    </rPh>
    <rPh sb="11" eb="13">
      <t>シュウゼン</t>
    </rPh>
    <rPh sb="13" eb="15">
      <t>ケイカク</t>
    </rPh>
    <rPh sb="15" eb="17">
      <t>ソウカツ</t>
    </rPh>
    <rPh sb="17" eb="18">
      <t>ヒョウ</t>
    </rPh>
    <rPh sb="20" eb="23">
      <t>ツミタテキン</t>
    </rPh>
    <rPh sb="27" eb="28">
      <t>エン</t>
    </rPh>
    <rPh sb="43" eb="44">
      <t>エン</t>
    </rPh>
    <rPh sb="45" eb="46">
      <t>ネン</t>
    </rPh>
    <rPh sb="47" eb="50">
      <t>チュウシャジョウ</t>
    </rPh>
    <rPh sb="50" eb="52">
      <t>シュウニュウ</t>
    </rPh>
    <rPh sb="62" eb="64">
      <t>ジョガイ</t>
    </rPh>
    <phoneticPr fontId="10"/>
  </si>
  <si>
    <r>
      <t xml:space="preserve">・計画期間に見込まれる推定修繕工事費（借入金がある場合はその償還金を含む。）の累計額を、修繕積立金（修繕積立基金、一時金、専用庭等の専用使用料及び駐車場等の使用料からの繰入れ並びに修繕積立金の運用益を含む。）の累計額が下回らないように計画しています。
・建物及び設備の性能向上を図る改修工事に要する費用を含めた収支計画としています。
</t>
    </r>
    <r>
      <rPr>
        <sz val="10"/>
        <color rgb="FFFF0000"/>
        <rFont val="ＭＳ Ｐ明朝"/>
        <family val="1"/>
        <charset val="128"/>
      </rPr>
      <t>・機械式駐車場の維持管理に多額の費用を要することが想定されますので、管理費会計及び修繕積立金会計とは区分して駐車場使用料会計を設けています。</t>
    </r>
    <phoneticPr fontId="2"/>
  </si>
  <si>
    <r>
      <t>・長期修繕計画は、次に掲げる不確定な事項を含んでいますので、５年程度ごとに調査・診断を行い、その結果に基づいて見直すことが必要です。</t>
    </r>
    <r>
      <rPr>
        <sz val="10"/>
        <color rgb="FFFF0000"/>
        <rFont val="ＭＳ Ｐ明朝"/>
        <family val="1"/>
        <charset val="128"/>
      </rPr>
      <t>なお、見直しには一定の期間（概ね１～２年）を要することから、</t>
    </r>
    <r>
      <rPr>
        <sz val="10"/>
        <color indexed="8"/>
        <rFont val="ＭＳ Ｐ明朝"/>
        <family val="1"/>
        <charset val="128"/>
      </rPr>
      <t>また、併せて修繕積立金の額も見直します。
①建物及び設備の劣化の状況
②社会的環境及び生活様式の変化
③新たな材料、工法等の開発及びそれによる修繕周期、単価等の変動
④修繕積立金の運用益、借入金の金利、物価、消費税率等の変動</t>
    </r>
    <phoneticPr fontId="2"/>
  </si>
  <si>
    <t>1　立体駐車場設備</t>
    <phoneticPr fontId="2"/>
  </si>
  <si>
    <t>駐車場使用料残高</t>
    <rPh sb="0" eb="3">
      <t>チュウシャジョウ</t>
    </rPh>
    <rPh sb="3" eb="6">
      <t>シヨウリョウ</t>
    </rPh>
    <rPh sb="6" eb="8">
      <t>ザンタカ</t>
    </rPh>
    <phoneticPr fontId="9"/>
  </si>
  <si>
    <t>駐車場使用料
　2021年4月時点の駐車場稼働率</t>
    <rPh sb="0" eb="3">
      <t>チュウシャジョウ</t>
    </rPh>
    <rPh sb="3" eb="6">
      <t>シヨウリョウ</t>
    </rPh>
    <rPh sb="12" eb="13">
      <t>ネン</t>
    </rPh>
    <rPh sb="14" eb="15">
      <t>ツキ</t>
    </rPh>
    <rPh sb="15" eb="17">
      <t>ジテン</t>
    </rPh>
    <rPh sb="18" eb="21">
      <t>チュウシャジョウ</t>
    </rPh>
    <rPh sb="21" eb="24">
      <t>カドウリツ</t>
    </rPh>
    <phoneticPr fontId="9"/>
  </si>
  <si>
    <t>【均等積立方式】 （駐車場会計以外）</t>
    <rPh sb="15" eb="17">
      <t>イガイ</t>
    </rPh>
    <phoneticPr fontId="2"/>
  </si>
  <si>
    <t>（様式第５号）　修繕積立金の額の設定</t>
    <rPh sb="1" eb="3">
      <t>ヨウシキ</t>
    </rPh>
    <rPh sb="3" eb="4">
      <t>ダイ</t>
    </rPh>
    <rPh sb="5" eb="6">
      <t>ゴウ</t>
    </rPh>
    <rPh sb="8" eb="10">
      <t>シュウゼン</t>
    </rPh>
    <rPh sb="10" eb="12">
      <t>ツミタテ</t>
    </rPh>
    <rPh sb="12" eb="13">
      <t>キン</t>
    </rPh>
    <rPh sb="14" eb="15">
      <t>ガク</t>
    </rPh>
    <rPh sb="16" eb="18">
      <t>セッテイ</t>
    </rPh>
    <phoneticPr fontId="2"/>
  </si>
  <si>
    <t>（様式第4-1号）長期修繕計画総括表　駐車場会計のみ【駐車場収入￥3,970,000円/年：駐車場収入・メンテナンスコストのみ計上）】</t>
    <rPh sb="3" eb="4">
      <t>ダイ</t>
    </rPh>
    <rPh sb="7" eb="8">
      <t>ゴウ</t>
    </rPh>
    <rPh sb="9" eb="11">
      <t>チョウキ</t>
    </rPh>
    <rPh sb="11" eb="13">
      <t>シュウゼン</t>
    </rPh>
    <rPh sb="13" eb="15">
      <t>ケイカク</t>
    </rPh>
    <rPh sb="15" eb="17">
      <t>ソウカツ</t>
    </rPh>
    <rPh sb="17" eb="18">
      <t>ヒョウ</t>
    </rPh>
    <rPh sb="19" eb="22">
      <t>チュウシャジョウ</t>
    </rPh>
    <rPh sb="22" eb="24">
      <t>カイケイ</t>
    </rPh>
    <rPh sb="27" eb="30">
      <t>チュウシャジョウ</t>
    </rPh>
    <rPh sb="30" eb="32">
      <t>シュウニュウ</t>
    </rPh>
    <rPh sb="42" eb="43">
      <t>エン</t>
    </rPh>
    <rPh sb="44" eb="45">
      <t>ネン</t>
    </rPh>
    <rPh sb="46" eb="49">
      <t>チュウシャジョウ</t>
    </rPh>
    <rPh sb="49" eb="51">
      <t>シュウニュウ</t>
    </rPh>
    <rPh sb="63" eb="65">
      <t>ケイジョウ</t>
    </rPh>
    <phoneticPr fontId="10"/>
  </si>
  <si>
    <t>【均等積立方式】 （駐車場会計のみ）</t>
    <phoneticPr fontId="2"/>
  </si>
  <si>
    <t>作成日／ 2022年10月4日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</si>
</sst>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0;[Red]\-#,##0.000"/>
    <numFmt numFmtId="178" formatCode="0.00_ "/>
    <numFmt numFmtId="179" formatCode="0.000000_ "/>
    <numFmt numFmtId="180" formatCode="[&lt;=999]000;[&lt;=99999]000\-00;000\-0000"/>
    <numFmt numFmtId="181" formatCode="#,###;[Red]\-#,###"/>
    <numFmt numFmtId="182" formatCode="0.00_ ;[Red]\-0.00\ "/>
    <numFmt numFmtId="183" formatCode="0.0000_ ;[Red]\-0.0000\ "/>
  </numFmts>
  <fonts count="4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sz val="9"/>
      <name val="ＭＳ Ｐ明朝"/>
      <family val="1"/>
      <charset val="128"/>
    </font>
    <font>
      <sz val="9"/>
      <name val="ＭＳ Ｐゴシック"/>
      <family val="3"/>
      <charset val="128"/>
    </font>
    <font>
      <sz val="10"/>
      <name val="ＭＳ Ｐゴシック"/>
      <family val="3"/>
      <charset val="128"/>
    </font>
    <font>
      <sz val="6"/>
      <name val="Osaka"/>
      <family val="3"/>
      <charset val="128"/>
    </font>
    <font>
      <sz val="6"/>
      <name val="ＭＳ ゴシック"/>
      <family val="3"/>
      <charset val="128"/>
    </font>
    <font>
      <sz val="10"/>
      <name val="ＭＳ Ｐ明朝"/>
      <family val="1"/>
      <charset val="128"/>
    </font>
    <font>
      <sz val="10"/>
      <color indexed="8"/>
      <name val="ＭＳ Ｐゴシック"/>
      <family val="3"/>
      <charset val="128"/>
    </font>
    <font>
      <sz val="10"/>
      <color indexed="8"/>
      <name val="ＭＳ Ｐ明朝"/>
      <family val="1"/>
      <charset val="128"/>
    </font>
    <font>
      <b/>
      <sz val="12"/>
      <name val="ＭＳ Ｐゴシック"/>
      <family val="3"/>
      <charset val="128"/>
    </font>
    <font>
      <sz val="16"/>
      <name val="ＭＳ Ｐゴシック"/>
      <family val="3"/>
      <charset val="128"/>
    </font>
    <font>
      <b/>
      <sz val="16"/>
      <name val="ＭＳ Ｐゴシック"/>
      <family val="3"/>
      <charset val="128"/>
    </font>
    <font>
      <b/>
      <sz val="11"/>
      <name val="ＭＳ Ｐゴシック"/>
      <family val="3"/>
      <charset val="128"/>
    </font>
    <font>
      <sz val="8"/>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7"/>
      <name val="ＭＳ Ｐゴシック"/>
      <family val="3"/>
      <charset val="128"/>
    </font>
    <font>
      <sz val="9"/>
      <color indexed="8"/>
      <name val="ＭＳ ゴシック"/>
      <family val="3"/>
      <charset val="128"/>
    </font>
    <font>
      <sz val="8"/>
      <name val="ＭＳ ゴシック"/>
      <family val="3"/>
      <charset val="128"/>
    </font>
    <font>
      <sz val="14"/>
      <name val="ＭＳ ゴシック"/>
      <family val="3"/>
      <charset val="128"/>
    </font>
    <font>
      <sz val="9"/>
      <color indexed="8"/>
      <name val="ＭＳ Ｐゴシック"/>
      <family val="3"/>
      <charset val="128"/>
    </font>
    <font>
      <sz val="10"/>
      <color indexed="8"/>
      <name val="ＭＳ ゴシック"/>
      <family val="3"/>
      <charset val="128"/>
    </font>
    <font>
      <sz val="14"/>
      <name val="ＭＳ Ｐゴシック"/>
      <family val="3"/>
      <charset val="128"/>
    </font>
    <font>
      <sz val="11"/>
      <color indexed="8"/>
      <name val="ＭＳ ゴシック"/>
      <family val="3"/>
      <charset val="128"/>
    </font>
    <font>
      <sz val="14"/>
      <color indexed="9"/>
      <name val="ＭＳ ゴシック"/>
      <family val="3"/>
      <charset val="128"/>
    </font>
    <font>
      <sz val="10"/>
      <color indexed="9"/>
      <name val="ＭＳ ゴシック"/>
      <family val="3"/>
      <charset val="128"/>
    </font>
    <font>
      <sz val="6"/>
      <color indexed="8"/>
      <name val="ＭＳ ゴシック"/>
      <family val="3"/>
      <charset val="128"/>
    </font>
    <font>
      <sz val="8"/>
      <color indexed="8"/>
      <name val="ＭＳ ゴシック"/>
      <family val="3"/>
      <charset val="128"/>
    </font>
    <font>
      <sz val="18"/>
      <name val="MS UI Gothic"/>
      <family val="3"/>
      <charset val="128"/>
    </font>
    <font>
      <sz val="6"/>
      <name val="ＭＳ Ｐ明朝"/>
      <family val="1"/>
      <charset val="128"/>
    </font>
    <font>
      <b/>
      <sz val="22"/>
      <color indexed="55"/>
      <name val="MS UI Gothic"/>
      <family val="3"/>
      <charset val="128"/>
    </font>
    <font>
      <sz val="14"/>
      <name val="MS UI Gothic"/>
      <family val="3"/>
      <charset val="128"/>
    </font>
    <font>
      <b/>
      <sz val="9"/>
      <name val="ＭＳ ゴシック"/>
      <family val="3"/>
      <charset val="128"/>
    </font>
    <font>
      <sz val="9"/>
      <color theme="0"/>
      <name val="ＭＳ ゴシック"/>
      <family val="3"/>
      <charset val="128"/>
    </font>
    <font>
      <sz val="10"/>
      <color rgb="FFFF0000"/>
      <name val="ＭＳ Ｐ明朝"/>
      <family val="1"/>
      <charset val="128"/>
    </font>
  </fonts>
  <fills count="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rgb="FFFFFF99"/>
        <bgColor indexed="64"/>
      </patternFill>
    </fill>
  </fills>
  <borders count="15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hair">
        <color indexed="64"/>
      </bottom>
      <diagonal/>
    </border>
    <border diagonalUp="1">
      <left style="thin">
        <color indexed="64"/>
      </left>
      <right/>
      <top style="hair">
        <color indexed="64"/>
      </top>
      <bottom/>
      <diagonal style="thin">
        <color indexed="64"/>
      </diagonal>
    </border>
    <border diagonalUp="1">
      <left/>
      <right style="thin">
        <color indexed="64"/>
      </right>
      <top style="hair">
        <color indexed="64"/>
      </top>
      <bottom/>
      <diagonal style="thin">
        <color indexed="64"/>
      </diagonal>
    </border>
    <border>
      <left style="thin">
        <color indexed="64"/>
      </left>
      <right/>
      <top style="hair">
        <color indexed="64"/>
      </top>
      <bottom/>
      <diagonal/>
    </border>
    <border>
      <left/>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double">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1" fillId="0" borderId="0"/>
    <xf numFmtId="0" fontId="19" fillId="0" borderId="0"/>
    <xf numFmtId="0" fontId="19" fillId="0" borderId="0"/>
  </cellStyleXfs>
  <cellXfs count="982">
    <xf numFmtId="0" fontId="0" fillId="0" borderId="0" xfId="0">
      <alignment vertical="center"/>
    </xf>
    <xf numFmtId="0" fontId="20" fillId="0" borderId="0" xfId="4" applyFont="1" applyAlignment="1" applyProtection="1">
      <alignment vertical="center"/>
      <protection locked="0"/>
    </xf>
    <xf numFmtId="0" fontId="21" fillId="0" borderId="0" xfId="4" applyFont="1" applyAlignment="1" applyProtection="1">
      <alignment vertical="top" wrapText="1"/>
      <protection locked="0"/>
    </xf>
    <xf numFmtId="0" fontId="22" fillId="0" borderId="0" xfId="4" applyFont="1" applyAlignment="1" applyProtection="1">
      <alignment vertical="center"/>
      <protection locked="0"/>
    </xf>
    <xf numFmtId="0" fontId="18" fillId="0" borderId="0" xfId="4" applyFont="1" applyAlignment="1" applyProtection="1">
      <alignment horizontal="center" vertical="center"/>
      <protection locked="0"/>
    </xf>
    <xf numFmtId="38" fontId="18" fillId="0" borderId="0" xfId="1" applyFont="1" applyBorder="1" applyAlignment="1" applyProtection="1">
      <alignment vertical="center"/>
      <protection locked="0"/>
    </xf>
    <xf numFmtId="40" fontId="18" fillId="0" borderId="0" xfId="1" applyNumberFormat="1" applyFont="1" applyBorder="1" applyAlignment="1" applyProtection="1">
      <alignment vertical="center"/>
      <protection locked="0"/>
    </xf>
    <xf numFmtId="38" fontId="8" fillId="0" borderId="0" xfId="1" applyFont="1" applyBorder="1" applyAlignment="1" applyProtection="1">
      <alignment vertical="center"/>
      <protection locked="0"/>
    </xf>
    <xf numFmtId="0" fontId="23" fillId="0" borderId="0" xfId="4" applyFont="1" applyAlignment="1" applyProtection="1">
      <alignment vertical="center"/>
      <protection locked="0"/>
    </xf>
    <xf numFmtId="0" fontId="21" fillId="0" borderId="0" xfId="4" applyFont="1" applyAlignment="1" applyProtection="1">
      <alignment vertical="center"/>
      <protection locked="0"/>
    </xf>
    <xf numFmtId="38" fontId="21" fillId="0" borderId="0" xfId="1" applyFont="1" applyBorder="1" applyAlignment="1" applyProtection="1">
      <alignment vertical="center" shrinkToFit="1"/>
      <protection locked="0"/>
    </xf>
    <xf numFmtId="0" fontId="24" fillId="0" borderId="0" xfId="4" applyFont="1" applyAlignment="1" applyProtection="1">
      <alignment vertical="center"/>
      <protection locked="0"/>
    </xf>
    <xf numFmtId="0" fontId="25" fillId="0" borderId="0" xfId="4" applyFont="1" applyAlignment="1" applyProtection="1">
      <alignment vertical="center"/>
      <protection locked="0"/>
    </xf>
    <xf numFmtId="38" fontId="18" fillId="0" borderId="0" xfId="1" applyFont="1" applyFill="1" applyBorder="1" applyAlignment="1" applyProtection="1">
      <alignment vertical="center"/>
      <protection locked="0"/>
    </xf>
    <xf numFmtId="40" fontId="18" fillId="0" borderId="0" xfId="1" applyNumberFormat="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0" fontId="21" fillId="0" borderId="0" xfId="4" applyFont="1" applyAlignment="1" applyProtection="1">
      <alignment horizontal="right" vertical="center"/>
      <protection locked="0"/>
    </xf>
    <xf numFmtId="38" fontId="21" fillId="0" borderId="0" xfId="1" applyFont="1" applyFill="1" applyBorder="1" applyAlignment="1" applyProtection="1">
      <alignment vertical="center" shrinkToFit="1"/>
      <protection locked="0"/>
    </xf>
    <xf numFmtId="9" fontId="30" fillId="0" borderId="0" xfId="5" applyNumberFormat="1" applyFont="1" applyAlignment="1" applyProtection="1">
      <alignment vertical="center"/>
      <protection locked="0"/>
    </xf>
    <xf numFmtId="0" fontId="22" fillId="2" borderId="1" xfId="4" applyFont="1" applyFill="1" applyBorder="1" applyAlignment="1" applyProtection="1">
      <alignment horizontal="center" vertical="center"/>
      <protection locked="0"/>
    </xf>
    <xf numFmtId="0" fontId="8" fillId="2" borderId="2" xfId="4"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40" fontId="8" fillId="2" borderId="2" xfId="1" applyNumberFormat="1" applyFont="1" applyFill="1" applyBorder="1" applyAlignment="1" applyProtection="1">
      <alignment horizontal="center" vertical="center"/>
      <protection locked="0"/>
    </xf>
    <xf numFmtId="38" fontId="8" fillId="2" borderId="3" xfId="1" applyFont="1" applyFill="1" applyBorder="1" applyAlignment="1" applyProtection="1">
      <alignment horizontal="left" vertical="center"/>
      <protection locked="0"/>
    </xf>
    <xf numFmtId="38" fontId="8" fillId="2" borderId="4" xfId="1" applyFont="1" applyFill="1" applyBorder="1" applyAlignment="1" applyProtection="1">
      <alignment horizontal="center" vertical="center"/>
      <protection locked="0"/>
    </xf>
    <xf numFmtId="0" fontId="12" fillId="2" borderId="5" xfId="4" applyFont="1" applyFill="1" applyBorder="1" applyAlignment="1" applyProtection="1">
      <alignment horizontal="center" vertical="center"/>
      <protection locked="0"/>
    </xf>
    <xf numFmtId="0" fontId="20" fillId="0" borderId="0" xfId="4" applyFont="1" applyAlignment="1" applyProtection="1">
      <alignment horizontal="center" vertical="center"/>
      <protection locked="0"/>
    </xf>
    <xf numFmtId="40" fontId="8" fillId="0" borderId="0" xfId="1" applyNumberFormat="1" applyFont="1" applyFill="1" applyBorder="1" applyAlignment="1" applyProtection="1">
      <alignment horizontal="center" vertical="center"/>
      <protection locked="0"/>
    </xf>
    <xf numFmtId="0" fontId="22" fillId="2" borderId="6" xfId="4" applyFont="1" applyFill="1" applyBorder="1" applyAlignment="1" applyProtection="1">
      <alignment horizontal="center" vertical="center"/>
      <protection locked="0"/>
    </xf>
    <xf numFmtId="0" fontId="8" fillId="2" borderId="7" xfId="4"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40" fontId="8" fillId="2" borderId="7" xfId="1" applyNumberFormat="1" applyFont="1" applyFill="1" applyBorder="1" applyAlignment="1" applyProtection="1">
      <alignment horizontal="center" vertical="center"/>
      <protection locked="0"/>
    </xf>
    <xf numFmtId="0" fontId="19" fillId="2" borderId="7" xfId="4" applyFill="1" applyBorder="1" applyAlignment="1" applyProtection="1">
      <alignment horizontal="center" vertical="center"/>
      <protection locked="0"/>
    </xf>
    <xf numFmtId="38" fontId="8" fillId="2" borderId="8" xfId="1" applyFont="1" applyFill="1" applyBorder="1" applyAlignment="1" applyProtection="1">
      <alignment horizontal="center" vertical="center"/>
      <protection locked="0"/>
    </xf>
    <xf numFmtId="38" fontId="8" fillId="2" borderId="0" xfId="1" applyFont="1" applyFill="1" applyBorder="1" applyAlignment="1" applyProtection="1">
      <alignment horizontal="center" vertical="center"/>
      <protection locked="0"/>
    </xf>
    <xf numFmtId="38" fontId="20" fillId="0" borderId="0" xfId="1" applyFont="1" applyFill="1" applyBorder="1" applyAlignment="1" applyProtection="1">
      <alignment vertical="center" shrinkToFit="1"/>
      <protection locked="0"/>
    </xf>
    <xf numFmtId="0" fontId="8" fillId="3" borderId="9" xfId="4" applyFont="1" applyFill="1" applyBorder="1" applyAlignment="1" applyProtection="1">
      <alignment horizontal="center" vertical="center"/>
      <protection locked="0"/>
    </xf>
    <xf numFmtId="0" fontId="8" fillId="3" borderId="10" xfId="4" applyFont="1" applyFill="1" applyBorder="1" applyAlignment="1" applyProtection="1">
      <alignment horizontal="center" vertical="top"/>
      <protection locked="0"/>
    </xf>
    <xf numFmtId="0" fontId="22" fillId="3" borderId="10" xfId="4" applyFont="1" applyFill="1" applyBorder="1" applyAlignment="1" applyProtection="1">
      <alignment horizontal="center" vertical="center"/>
      <protection locked="0"/>
    </xf>
    <xf numFmtId="0" fontId="8" fillId="3" borderId="10" xfId="4" applyFont="1" applyFill="1" applyBorder="1" applyAlignment="1" applyProtection="1">
      <alignment horizontal="center" vertical="center"/>
      <protection locked="0"/>
    </xf>
    <xf numFmtId="38" fontId="8" fillId="3" borderId="10" xfId="1" applyFont="1" applyFill="1" applyBorder="1" applyAlignment="1" applyProtection="1">
      <alignment horizontal="center" vertical="center"/>
      <protection locked="0"/>
    </xf>
    <xf numFmtId="40" fontId="8" fillId="3" borderId="10" xfId="1" applyNumberFormat="1" applyFont="1" applyFill="1" applyBorder="1" applyAlignment="1" applyProtection="1">
      <alignment horizontal="center" vertical="center"/>
      <protection locked="0"/>
    </xf>
    <xf numFmtId="0" fontId="1" fillId="3" borderId="10" xfId="4" applyFont="1" applyFill="1" applyBorder="1" applyAlignment="1" applyProtection="1">
      <alignment horizontal="center" vertical="center"/>
      <protection locked="0"/>
    </xf>
    <xf numFmtId="0" fontId="12" fillId="3" borderId="11" xfId="4" applyFont="1" applyFill="1" applyBorder="1" applyAlignment="1" applyProtection="1">
      <alignment horizontal="center" vertical="center"/>
      <protection locked="0"/>
    </xf>
    <xf numFmtId="0" fontId="8" fillId="3" borderId="12" xfId="4" applyFont="1" applyFill="1" applyBorder="1" applyAlignment="1" applyProtection="1">
      <alignment horizontal="center" vertical="center"/>
      <protection locked="0"/>
    </xf>
    <xf numFmtId="0" fontId="8" fillId="4" borderId="13" xfId="4" applyFont="1" applyFill="1" applyBorder="1" applyAlignment="1" applyProtection="1">
      <alignment horizontal="left" vertical="center"/>
      <protection locked="0"/>
    </xf>
    <xf numFmtId="0" fontId="22" fillId="4" borderId="13" xfId="4" applyFont="1" applyFill="1" applyBorder="1" applyAlignment="1" applyProtection="1">
      <alignment vertical="center"/>
      <protection locked="0"/>
    </xf>
    <xf numFmtId="0" fontId="18" fillId="4" borderId="13" xfId="4" applyFont="1" applyFill="1" applyBorder="1" applyAlignment="1" applyProtection="1">
      <alignment horizontal="center" vertical="center"/>
      <protection locked="0"/>
    </xf>
    <xf numFmtId="38" fontId="18" fillId="4" borderId="13" xfId="1" applyFont="1" applyFill="1" applyBorder="1" applyAlignment="1" applyProtection="1">
      <alignment vertical="center"/>
      <protection locked="0"/>
    </xf>
    <xf numFmtId="40" fontId="18" fillId="4" borderId="13" xfId="1" applyNumberFormat="1" applyFont="1" applyFill="1" applyBorder="1" applyAlignment="1" applyProtection="1">
      <alignment vertical="center"/>
      <protection locked="0"/>
    </xf>
    <xf numFmtId="38" fontId="8" fillId="4" borderId="13" xfId="1" applyFont="1" applyFill="1" applyBorder="1" applyAlignment="1" applyProtection="1">
      <alignment vertical="center"/>
      <protection locked="0"/>
    </xf>
    <xf numFmtId="38" fontId="23" fillId="4" borderId="14" xfId="1" applyFont="1" applyFill="1" applyBorder="1" applyAlignment="1" applyProtection="1">
      <alignment horizontal="right" vertical="center" shrinkToFit="1"/>
      <protection locked="0"/>
    </xf>
    <xf numFmtId="38" fontId="24" fillId="0" borderId="0" xfId="1" applyFont="1" applyFill="1" applyBorder="1" applyAlignment="1" applyProtection="1">
      <alignment vertical="center" shrinkToFit="1"/>
      <protection locked="0"/>
    </xf>
    <xf numFmtId="0" fontId="19" fillId="0" borderId="7" xfId="4" applyBorder="1" applyAlignment="1" applyProtection="1">
      <alignment horizontal="center" vertical="center"/>
      <protection locked="0"/>
    </xf>
    <xf numFmtId="0" fontId="8" fillId="4" borderId="15" xfId="4" applyFont="1" applyFill="1" applyBorder="1" applyAlignment="1" applyProtection="1">
      <alignment horizontal="left" vertical="center"/>
      <protection locked="0"/>
    </xf>
    <xf numFmtId="0" fontId="22" fillId="4" borderId="15" xfId="4" applyFont="1" applyFill="1" applyBorder="1" applyAlignment="1" applyProtection="1">
      <alignment vertical="center"/>
      <protection locked="0"/>
    </xf>
    <xf numFmtId="0" fontId="18" fillId="4" borderId="15" xfId="4" applyFont="1" applyFill="1" applyBorder="1" applyAlignment="1" applyProtection="1">
      <alignment horizontal="center" vertical="center"/>
      <protection locked="0"/>
    </xf>
    <xf numFmtId="38" fontId="18" fillId="4" borderId="15" xfId="1" applyFont="1" applyFill="1" applyBorder="1" applyAlignment="1" applyProtection="1">
      <alignment vertical="center"/>
      <protection locked="0"/>
    </xf>
    <xf numFmtId="40" fontId="18" fillId="4" borderId="15" xfId="1" applyNumberFormat="1" applyFont="1" applyFill="1" applyBorder="1" applyAlignment="1" applyProtection="1">
      <alignment vertical="center"/>
      <protection locked="0"/>
    </xf>
    <xf numFmtId="38" fontId="8" fillId="4" borderId="15" xfId="1" applyFont="1" applyFill="1" applyBorder="1" applyAlignment="1" applyProtection="1">
      <alignment vertical="center"/>
      <protection locked="0"/>
    </xf>
    <xf numFmtId="0" fontId="26" fillId="4" borderId="16" xfId="4" applyFont="1" applyFill="1" applyBorder="1" applyAlignment="1" applyProtection="1">
      <alignment vertical="center"/>
      <protection locked="0"/>
    </xf>
    <xf numFmtId="0" fontId="22" fillId="4" borderId="17" xfId="4" applyFont="1" applyFill="1" applyBorder="1" applyAlignment="1" applyProtection="1">
      <alignment vertical="center"/>
      <protection locked="0"/>
    </xf>
    <xf numFmtId="0" fontId="18" fillId="4" borderId="17" xfId="4" applyFont="1" applyFill="1" applyBorder="1" applyAlignment="1" applyProtection="1">
      <alignment horizontal="center" vertical="center"/>
      <protection locked="0"/>
    </xf>
    <xf numFmtId="38" fontId="18" fillId="4" borderId="17" xfId="1" applyFont="1" applyFill="1" applyBorder="1" applyAlignment="1" applyProtection="1">
      <alignment vertical="center"/>
      <protection locked="0"/>
    </xf>
    <xf numFmtId="40" fontId="18" fillId="4" borderId="17" xfId="1" applyNumberFormat="1" applyFont="1" applyFill="1" applyBorder="1" applyAlignment="1" applyProtection="1">
      <alignment vertical="center"/>
      <protection locked="0"/>
    </xf>
    <xf numFmtId="38" fontId="8" fillId="4" borderId="17" xfId="1" applyFont="1" applyFill="1" applyBorder="1" applyAlignment="1" applyProtection="1">
      <alignment vertical="center"/>
      <protection locked="0"/>
    </xf>
    <xf numFmtId="0" fontId="26" fillId="4" borderId="18" xfId="4" applyFont="1" applyFill="1" applyBorder="1" applyAlignment="1" applyProtection="1">
      <alignment vertical="center"/>
      <protection locked="0"/>
    </xf>
    <xf numFmtId="0" fontId="8" fillId="4" borderId="10" xfId="4" applyFont="1" applyFill="1" applyBorder="1" applyAlignment="1" applyProtection="1">
      <alignment horizontal="left" vertical="center"/>
      <protection locked="0"/>
    </xf>
    <xf numFmtId="0" fontId="22" fillId="4" borderId="10" xfId="4" applyFont="1" applyFill="1" applyBorder="1" applyAlignment="1" applyProtection="1">
      <alignment vertical="center"/>
      <protection locked="0"/>
    </xf>
    <xf numFmtId="0" fontId="18" fillId="4" borderId="10" xfId="4" applyFont="1" applyFill="1" applyBorder="1" applyAlignment="1" applyProtection="1">
      <alignment horizontal="center" vertical="center"/>
      <protection locked="0"/>
    </xf>
    <xf numFmtId="38" fontId="18" fillId="4" borderId="10" xfId="1" applyFont="1" applyFill="1" applyBorder="1" applyAlignment="1" applyProtection="1">
      <alignment vertical="center"/>
      <protection locked="0"/>
    </xf>
    <xf numFmtId="40" fontId="18" fillId="4" borderId="10" xfId="1" applyNumberFormat="1" applyFont="1" applyFill="1" applyBorder="1" applyAlignment="1" applyProtection="1">
      <alignment vertical="center"/>
      <protection locked="0"/>
    </xf>
    <xf numFmtId="38" fontId="8" fillId="4" borderId="10" xfId="1" applyFont="1" applyFill="1" applyBorder="1" applyAlignment="1" applyProtection="1">
      <alignment vertical="center"/>
      <protection locked="0"/>
    </xf>
    <xf numFmtId="0" fontId="26" fillId="4" borderId="11" xfId="4" applyFont="1" applyFill="1" applyBorder="1" applyAlignment="1" applyProtection="1">
      <alignment vertical="center"/>
      <protection locked="0"/>
    </xf>
    <xf numFmtId="38" fontId="23" fillId="4" borderId="19" xfId="1" applyFont="1" applyFill="1" applyBorder="1" applyAlignment="1" applyProtection="1">
      <alignment horizontal="right" vertical="center" shrinkToFit="1"/>
      <protection locked="0"/>
    </xf>
    <xf numFmtId="0" fontId="8" fillId="4" borderId="13" xfId="4" applyFont="1" applyFill="1" applyBorder="1" applyAlignment="1" applyProtection="1">
      <alignment horizontal="left" vertical="center" wrapText="1"/>
      <protection locked="0"/>
    </xf>
    <xf numFmtId="0" fontId="26" fillId="4" borderId="20" xfId="4" applyFont="1" applyFill="1" applyBorder="1" applyAlignment="1" applyProtection="1">
      <alignment vertical="center"/>
      <protection locked="0"/>
    </xf>
    <xf numFmtId="0" fontId="8" fillId="4" borderId="21" xfId="4" applyFont="1" applyFill="1" applyBorder="1" applyAlignment="1" applyProtection="1">
      <alignment horizontal="left" vertical="center"/>
      <protection locked="0"/>
    </xf>
    <xf numFmtId="0" fontId="22" fillId="4" borderId="22" xfId="4" applyFont="1" applyFill="1" applyBorder="1" applyAlignment="1" applyProtection="1">
      <alignment vertical="center"/>
      <protection locked="0"/>
    </xf>
    <xf numFmtId="0" fontId="18" fillId="4" borderId="22" xfId="4" applyFont="1" applyFill="1" applyBorder="1" applyAlignment="1" applyProtection="1">
      <alignment horizontal="center" vertical="center"/>
      <protection locked="0"/>
    </xf>
    <xf numFmtId="38" fontId="18" fillId="4" borderId="22" xfId="1" applyFont="1" applyFill="1" applyBorder="1" applyAlignment="1" applyProtection="1">
      <alignment vertical="center"/>
      <protection locked="0"/>
    </xf>
    <xf numFmtId="40" fontId="18" fillId="4" borderId="22" xfId="1" applyNumberFormat="1" applyFont="1" applyFill="1" applyBorder="1" applyAlignment="1" applyProtection="1">
      <alignment vertical="center"/>
      <protection locked="0"/>
    </xf>
    <xf numFmtId="38" fontId="8" fillId="4" borderId="22" xfId="1" applyFont="1" applyFill="1" applyBorder="1" applyAlignment="1" applyProtection="1">
      <alignment vertical="center"/>
      <protection locked="0"/>
    </xf>
    <xf numFmtId="0" fontId="26" fillId="4" borderId="23" xfId="4" applyFont="1" applyFill="1" applyBorder="1" applyAlignment="1" applyProtection="1">
      <alignment vertical="center"/>
      <protection locked="0"/>
    </xf>
    <xf numFmtId="0" fontId="8" fillId="4" borderId="24" xfId="4" applyFont="1" applyFill="1" applyBorder="1" applyAlignment="1" applyProtection="1">
      <alignment horizontal="left" vertical="center"/>
      <protection locked="0"/>
    </xf>
    <xf numFmtId="0" fontId="22" fillId="4" borderId="24" xfId="4" applyFont="1" applyFill="1" applyBorder="1" applyAlignment="1" applyProtection="1">
      <alignment vertical="center"/>
      <protection locked="0"/>
    </xf>
    <xf numFmtId="0" fontId="18" fillId="4" borderId="24" xfId="4" applyFont="1" applyFill="1" applyBorder="1" applyAlignment="1" applyProtection="1">
      <alignment horizontal="center" vertical="center"/>
      <protection locked="0"/>
    </xf>
    <xf numFmtId="38" fontId="18" fillId="4" borderId="24" xfId="1" applyFont="1" applyFill="1" applyBorder="1" applyAlignment="1" applyProtection="1">
      <alignment vertical="center"/>
      <protection locked="0"/>
    </xf>
    <xf numFmtId="40" fontId="18" fillId="4" borderId="24" xfId="1" applyNumberFormat="1" applyFont="1" applyFill="1" applyBorder="1" applyAlignment="1" applyProtection="1">
      <alignment vertical="center"/>
      <protection locked="0"/>
    </xf>
    <xf numFmtId="38" fontId="8" fillId="4" borderId="24" xfId="1" applyFont="1" applyFill="1" applyBorder="1" applyAlignment="1" applyProtection="1">
      <alignment vertical="center"/>
      <protection locked="0"/>
    </xf>
    <xf numFmtId="0" fontId="26" fillId="4" borderId="25" xfId="4" applyFont="1" applyFill="1" applyBorder="1" applyAlignment="1" applyProtection="1">
      <alignment vertical="center"/>
      <protection locked="0"/>
    </xf>
    <xf numFmtId="0" fontId="8" fillId="4" borderId="26" xfId="4" applyFont="1" applyFill="1" applyBorder="1" applyAlignment="1" applyProtection="1">
      <alignment horizontal="left" vertical="center"/>
      <protection locked="0"/>
    </xf>
    <xf numFmtId="0" fontId="8" fillId="4" borderId="27" xfId="4" applyFont="1" applyFill="1" applyBorder="1" applyAlignment="1" applyProtection="1">
      <alignment horizontal="left" vertical="center"/>
      <protection locked="0"/>
    </xf>
    <xf numFmtId="38" fontId="23" fillId="4" borderId="28" xfId="1" applyFont="1" applyFill="1" applyBorder="1" applyAlignment="1" applyProtection="1">
      <alignment horizontal="right" vertical="center" shrinkToFit="1"/>
      <protection locked="0"/>
    </xf>
    <xf numFmtId="0" fontId="23" fillId="0" borderId="0" xfId="4" applyFont="1" applyAlignment="1" applyProtection="1">
      <alignment horizontal="center" vertical="center"/>
      <protection locked="0"/>
    </xf>
    <xf numFmtId="0" fontId="20" fillId="0" borderId="0" xfId="4" applyFont="1" applyAlignment="1" applyProtection="1">
      <alignment horizontal="right" vertical="center"/>
      <protection locked="0"/>
    </xf>
    <xf numFmtId="0" fontId="21" fillId="0" borderId="0" xfId="4" applyFont="1" applyAlignment="1" applyProtection="1">
      <alignment horizontal="right" vertical="top" wrapText="1"/>
      <protection locked="0"/>
    </xf>
    <xf numFmtId="0" fontId="22" fillId="0" borderId="0" xfId="4" applyFont="1" applyAlignment="1" applyProtection="1">
      <alignment horizontal="right" vertical="center"/>
      <protection locked="0"/>
    </xf>
    <xf numFmtId="0" fontId="18" fillId="0" borderId="0" xfId="4" applyFont="1" applyAlignment="1" applyProtection="1">
      <alignment horizontal="right" vertical="center"/>
      <protection locked="0"/>
    </xf>
    <xf numFmtId="38" fontId="18" fillId="0" borderId="0" xfId="1" applyFont="1" applyBorder="1" applyAlignment="1" applyProtection="1">
      <alignment horizontal="right" vertical="center"/>
      <protection locked="0"/>
    </xf>
    <xf numFmtId="40" fontId="18" fillId="0" borderId="0" xfId="1" applyNumberFormat="1" applyFont="1" applyBorder="1" applyAlignment="1" applyProtection="1">
      <alignment horizontal="right" vertical="center"/>
      <protection locked="0"/>
    </xf>
    <xf numFmtId="38" fontId="8" fillId="0" borderId="0" xfId="1" applyFont="1" applyBorder="1" applyAlignment="1" applyProtection="1">
      <alignment horizontal="right" vertical="center"/>
      <protection locked="0"/>
    </xf>
    <xf numFmtId="0" fontId="21" fillId="0" borderId="0" xfId="4" applyFont="1" applyAlignment="1" applyProtection="1">
      <alignment horizontal="left" vertical="center"/>
      <protection locked="0"/>
    </xf>
    <xf numFmtId="38" fontId="23" fillId="0" borderId="0" xfId="4" applyNumberFormat="1" applyFont="1" applyAlignment="1" applyProtection="1">
      <alignment vertical="center"/>
      <protection locked="0"/>
    </xf>
    <xf numFmtId="38" fontId="21" fillId="0" borderId="0" xfId="1" applyFont="1" applyBorder="1" applyAlignment="1" applyProtection="1">
      <alignment horizontal="right" vertical="center"/>
      <protection locked="0"/>
    </xf>
    <xf numFmtId="38" fontId="21" fillId="0" borderId="0" xfId="4" applyNumberFormat="1" applyFont="1" applyAlignment="1" applyProtection="1">
      <alignment horizontal="left" vertical="center"/>
      <protection locked="0"/>
    </xf>
    <xf numFmtId="38" fontId="21" fillId="0" borderId="0" xfId="4" applyNumberFormat="1" applyFont="1" applyAlignment="1" applyProtection="1">
      <alignment vertical="center"/>
      <protection locked="0"/>
    </xf>
    <xf numFmtId="38" fontId="23" fillId="4" borderId="29" xfId="1" applyFont="1" applyFill="1" applyBorder="1" applyAlignment="1" applyProtection="1">
      <alignment horizontal="right" vertical="center" shrinkToFit="1"/>
    </xf>
    <xf numFmtId="38" fontId="23" fillId="4" borderId="14" xfId="1" applyFont="1" applyFill="1" applyBorder="1" applyAlignment="1" applyProtection="1">
      <alignment horizontal="right" vertical="center" shrinkToFit="1"/>
    </xf>
    <xf numFmtId="38" fontId="23" fillId="4" borderId="30" xfId="1" applyFont="1" applyFill="1" applyBorder="1" applyAlignment="1" applyProtection="1">
      <alignment horizontal="right" vertical="center" shrinkToFit="1"/>
    </xf>
    <xf numFmtId="0" fontId="25" fillId="0" borderId="0" xfId="5" applyFont="1" applyAlignment="1" applyProtection="1">
      <alignment vertical="center"/>
      <protection locked="0"/>
    </xf>
    <xf numFmtId="0" fontId="21" fillId="0" borderId="0" xfId="5" applyFont="1" applyAlignment="1" applyProtection="1">
      <alignment vertical="top" wrapText="1"/>
      <protection locked="0"/>
    </xf>
    <xf numFmtId="0" fontId="22" fillId="0" borderId="0" xfId="5" applyFont="1" applyAlignment="1" applyProtection="1">
      <alignment vertical="center"/>
      <protection locked="0"/>
    </xf>
    <xf numFmtId="0" fontId="18" fillId="0" borderId="0" xfId="5" applyFont="1" applyAlignment="1" applyProtection="1">
      <alignment horizontal="center" vertical="center"/>
      <protection locked="0"/>
    </xf>
    <xf numFmtId="0" fontId="23" fillId="0" borderId="0" xfId="5" applyFont="1" applyAlignment="1" applyProtection="1">
      <alignment vertical="center"/>
      <protection locked="0"/>
    </xf>
    <xf numFmtId="0" fontId="21" fillId="0" borderId="0" xfId="5" applyFont="1" applyAlignment="1" applyProtection="1">
      <alignment vertical="center"/>
      <protection locked="0"/>
    </xf>
    <xf numFmtId="0" fontId="24" fillId="0" borderId="0" xfId="5" applyFont="1" applyAlignment="1" applyProtection="1">
      <alignment vertical="center"/>
      <protection locked="0"/>
    </xf>
    <xf numFmtId="0" fontId="20" fillId="0" borderId="0" xfId="5" applyFont="1" applyAlignment="1" applyProtection="1">
      <alignment vertical="center"/>
      <protection locked="0"/>
    </xf>
    <xf numFmtId="0" fontId="21" fillId="0" borderId="0" xfId="5" applyFont="1" applyAlignment="1" applyProtection="1">
      <alignment horizontal="right" vertical="center"/>
      <protection locked="0"/>
    </xf>
    <xf numFmtId="0" fontId="29" fillId="3" borderId="31" xfId="5" applyFont="1" applyFill="1" applyBorder="1" applyAlignment="1" applyProtection="1">
      <alignment horizontal="center" vertical="center"/>
      <protection locked="0"/>
    </xf>
    <xf numFmtId="0" fontId="29" fillId="3" borderId="32" xfId="5" applyFont="1" applyFill="1" applyBorder="1" applyAlignment="1" applyProtection="1">
      <alignment horizontal="center" vertical="center"/>
      <protection locked="0"/>
    </xf>
    <xf numFmtId="0" fontId="20" fillId="0" borderId="0" xfId="5" applyFont="1" applyAlignment="1" applyProtection="1">
      <alignment horizontal="center" vertical="center"/>
      <protection locked="0"/>
    </xf>
    <xf numFmtId="0" fontId="19" fillId="3" borderId="31" xfId="5" applyFill="1" applyBorder="1" applyAlignment="1" applyProtection="1">
      <alignment horizontal="center" vertical="center"/>
      <protection locked="0"/>
    </xf>
    <xf numFmtId="3" fontId="19" fillId="2" borderId="31" xfId="5" applyNumberFormat="1" applyFill="1" applyBorder="1" applyAlignment="1" applyProtection="1">
      <alignment horizontal="right"/>
      <protection locked="0"/>
    </xf>
    <xf numFmtId="3" fontId="19" fillId="2" borderId="32" xfId="5" applyNumberFormat="1" applyFill="1" applyBorder="1" applyAlignment="1" applyProtection="1">
      <alignment horizontal="right"/>
      <protection locked="0"/>
    </xf>
    <xf numFmtId="38" fontId="19" fillId="2" borderId="31" xfId="1" applyFont="1" applyFill="1" applyBorder="1" applyAlignment="1" applyProtection="1">
      <alignment horizontal="right" shrinkToFit="1"/>
      <protection locked="0"/>
    </xf>
    <xf numFmtId="38" fontId="19" fillId="2" borderId="32" xfId="1" applyFont="1" applyFill="1" applyBorder="1" applyAlignment="1" applyProtection="1">
      <alignment horizontal="right" shrinkToFit="1"/>
      <protection locked="0"/>
    </xf>
    <xf numFmtId="0" fontId="20" fillId="4" borderId="33" xfId="5" applyFont="1" applyFill="1" applyBorder="1" applyAlignment="1" applyProtection="1">
      <alignment horizontal="left" vertical="center"/>
      <protection locked="0"/>
    </xf>
    <xf numFmtId="0" fontId="20" fillId="4" borderId="34" xfId="5" applyFont="1" applyFill="1" applyBorder="1" applyAlignment="1" applyProtection="1">
      <alignment horizontal="left" vertical="center"/>
      <protection locked="0"/>
    </xf>
    <xf numFmtId="0" fontId="19" fillId="4" borderId="35" xfId="5" applyFill="1" applyBorder="1" applyAlignment="1" applyProtection="1">
      <alignment vertical="center"/>
      <protection locked="0"/>
    </xf>
    <xf numFmtId="0" fontId="12" fillId="4" borderId="11" xfId="4" applyFont="1" applyFill="1" applyBorder="1" applyAlignment="1" applyProtection="1">
      <alignment horizontal="center" vertical="center"/>
      <protection locked="0"/>
    </xf>
    <xf numFmtId="0" fontId="19" fillId="4" borderId="36" xfId="5" applyFill="1" applyBorder="1" applyAlignment="1" applyProtection="1">
      <alignment vertical="center"/>
      <protection locked="0"/>
    </xf>
    <xf numFmtId="0" fontId="19" fillId="4" borderId="34" xfId="5" applyFill="1" applyBorder="1" applyAlignment="1" applyProtection="1">
      <alignment vertical="center"/>
      <protection locked="0"/>
    </xf>
    <xf numFmtId="38" fontId="19" fillId="4" borderId="37" xfId="1" applyFont="1" applyFill="1" applyBorder="1" applyAlignment="1" applyProtection="1">
      <alignment horizontal="right" shrinkToFit="1"/>
      <protection locked="0"/>
    </xf>
    <xf numFmtId="0" fontId="8" fillId="4" borderId="17" xfId="4" applyFont="1" applyFill="1" applyBorder="1" applyAlignment="1" applyProtection="1">
      <alignment horizontal="left" vertical="center"/>
      <protection locked="0"/>
    </xf>
    <xf numFmtId="38" fontId="21" fillId="4" borderId="38" xfId="1" applyFont="1" applyFill="1" applyBorder="1" applyAlignment="1" applyProtection="1">
      <alignment horizontal="right" vertical="center" shrinkToFit="1"/>
      <protection locked="0"/>
    </xf>
    <xf numFmtId="38" fontId="21" fillId="4" borderId="39" xfId="1" applyFont="1" applyFill="1" applyBorder="1" applyAlignment="1" applyProtection="1">
      <alignment horizontal="right" vertical="center" shrinkToFit="1"/>
      <protection locked="0"/>
    </xf>
    <xf numFmtId="38" fontId="21" fillId="4" borderId="40" xfId="1" applyFont="1" applyFill="1" applyBorder="1" applyAlignment="1" applyProtection="1">
      <alignment horizontal="right" vertical="center" shrinkToFit="1"/>
      <protection locked="0"/>
    </xf>
    <xf numFmtId="38" fontId="21" fillId="4" borderId="41" xfId="1" applyFont="1" applyFill="1" applyBorder="1" applyAlignment="1" applyProtection="1">
      <alignment horizontal="right" vertical="center" shrinkToFit="1"/>
      <protection locked="0"/>
    </xf>
    <xf numFmtId="38" fontId="21" fillId="4" borderId="42" xfId="1" applyFont="1" applyFill="1" applyBorder="1" applyAlignment="1" applyProtection="1">
      <alignment horizontal="right" vertical="center" shrinkToFit="1"/>
      <protection locked="0"/>
    </xf>
    <xf numFmtId="38" fontId="21" fillId="4" borderId="43" xfId="1" applyFont="1" applyFill="1" applyBorder="1" applyAlignment="1" applyProtection="1">
      <alignment horizontal="right" vertical="center" shrinkToFit="1"/>
      <protection locked="0"/>
    </xf>
    <xf numFmtId="38" fontId="21" fillId="4" borderId="44" xfId="1" applyFont="1" applyFill="1" applyBorder="1" applyAlignment="1" applyProtection="1">
      <alignment horizontal="right" vertical="center" shrinkToFit="1"/>
      <protection locked="0"/>
    </xf>
    <xf numFmtId="0" fontId="8" fillId="4" borderId="9" xfId="4" applyFont="1" applyFill="1" applyBorder="1" applyAlignment="1" applyProtection="1">
      <alignment vertical="center" wrapText="1"/>
      <protection locked="0"/>
    </xf>
    <xf numFmtId="0" fontId="8" fillId="4" borderId="24" xfId="4" applyFont="1" applyFill="1" applyBorder="1" applyAlignment="1" applyProtection="1">
      <alignment vertical="center" wrapText="1"/>
      <protection locked="0"/>
    </xf>
    <xf numFmtId="0" fontId="8" fillId="4" borderId="25" xfId="4" applyFont="1" applyFill="1" applyBorder="1" applyAlignment="1" applyProtection="1">
      <alignment vertical="center" wrapText="1"/>
      <protection locked="0"/>
    </xf>
    <xf numFmtId="38" fontId="21" fillId="4" borderId="31" xfId="1" applyFont="1" applyFill="1" applyBorder="1" applyAlignment="1" applyProtection="1">
      <alignment horizontal="right" vertical="center" shrinkToFit="1"/>
      <protection locked="0"/>
    </xf>
    <xf numFmtId="0" fontId="8" fillId="4" borderId="45" xfId="4" applyFont="1" applyFill="1" applyBorder="1" applyAlignment="1" applyProtection="1">
      <alignment vertical="center" wrapText="1"/>
      <protection locked="0"/>
    </xf>
    <xf numFmtId="0" fontId="8" fillId="4" borderId="17" xfId="4" applyFont="1" applyFill="1" applyBorder="1" applyAlignment="1" applyProtection="1">
      <alignment vertical="center" wrapText="1"/>
      <protection locked="0"/>
    </xf>
    <xf numFmtId="0" fontId="8" fillId="4" borderId="18" xfId="4" applyFont="1" applyFill="1" applyBorder="1" applyAlignment="1" applyProtection="1">
      <alignment vertical="center" wrapText="1"/>
      <protection locked="0"/>
    </xf>
    <xf numFmtId="0" fontId="20" fillId="0" borderId="0" xfId="5" applyFont="1" applyAlignment="1" applyProtection="1">
      <alignment horizontal="right" vertical="center"/>
      <protection locked="0"/>
    </xf>
    <xf numFmtId="0" fontId="21" fillId="0" borderId="0" xfId="5" applyFont="1" applyAlignment="1" applyProtection="1">
      <alignment horizontal="right" vertical="top" wrapText="1"/>
      <protection locked="0"/>
    </xf>
    <xf numFmtId="0" fontId="22" fillId="0" borderId="0" xfId="5" applyFont="1" applyAlignment="1" applyProtection="1">
      <alignment horizontal="right" vertical="center"/>
      <protection locked="0"/>
    </xf>
    <xf numFmtId="0" fontId="18" fillId="0" borderId="0" xfId="5" applyFont="1" applyAlignment="1" applyProtection="1">
      <alignment horizontal="right" vertical="center"/>
      <protection locked="0"/>
    </xf>
    <xf numFmtId="0" fontId="23" fillId="0" borderId="0" xfId="5" applyFont="1" applyAlignment="1" applyProtection="1">
      <alignment horizontal="center" vertical="center"/>
      <protection locked="0"/>
    </xf>
    <xf numFmtId="38" fontId="20" fillId="0" borderId="0" xfId="1" applyFont="1" applyBorder="1" applyAlignment="1" applyProtection="1">
      <alignment horizontal="right" vertical="center" shrinkToFit="1"/>
      <protection locked="0"/>
    </xf>
    <xf numFmtId="38" fontId="21" fillId="0" borderId="0" xfId="1" applyFont="1" applyFill="1" applyBorder="1" applyAlignment="1" applyProtection="1">
      <alignment horizontal="left" vertical="top" wrapText="1"/>
      <protection locked="0"/>
    </xf>
    <xf numFmtId="38" fontId="22" fillId="0" borderId="0" xfId="1" applyFont="1" applyBorder="1" applyAlignment="1" applyProtection="1">
      <alignment horizontal="right" vertical="center"/>
      <protection locked="0"/>
    </xf>
    <xf numFmtId="38" fontId="23" fillId="0" borderId="0" xfId="1" applyFont="1" applyFill="1" applyBorder="1" applyAlignment="1" applyProtection="1">
      <alignment horizontal="center" vertical="center"/>
      <protection locked="0"/>
    </xf>
    <xf numFmtId="38" fontId="21" fillId="0" borderId="0" xfId="1" applyFont="1" applyBorder="1" applyAlignment="1" applyProtection="1">
      <alignment horizontal="right" vertical="top" wrapText="1"/>
      <protection locked="0"/>
    </xf>
    <xf numFmtId="38" fontId="20" fillId="0" borderId="0" xfId="1" applyFont="1" applyBorder="1" applyAlignment="1" applyProtection="1">
      <alignment horizontal="right" vertical="center"/>
      <protection locked="0"/>
    </xf>
    <xf numFmtId="0" fontId="21" fillId="0" borderId="0" xfId="5" applyFont="1" applyAlignment="1" applyProtection="1">
      <alignment horizontal="left" vertical="center"/>
      <protection locked="0"/>
    </xf>
    <xf numFmtId="38" fontId="21" fillId="0" borderId="0" xfId="5" applyNumberFormat="1" applyFont="1" applyAlignment="1" applyProtection="1">
      <alignment vertical="center"/>
      <protection locked="0"/>
    </xf>
    <xf numFmtId="0" fontId="19" fillId="4" borderId="35" xfId="5" applyFill="1" applyBorder="1" applyAlignment="1">
      <alignment vertical="center"/>
    </xf>
    <xf numFmtId="38" fontId="29" fillId="4" borderId="46" xfId="1" applyFont="1" applyFill="1" applyBorder="1" applyAlignment="1" applyProtection="1">
      <alignment horizontal="right" shrinkToFit="1"/>
    </xf>
    <xf numFmtId="38" fontId="29" fillId="4" borderId="47" xfId="1" applyFont="1" applyFill="1" applyBorder="1" applyAlignment="1" applyProtection="1">
      <alignment horizontal="right" shrinkToFit="1"/>
    </xf>
    <xf numFmtId="38" fontId="21" fillId="4" borderId="46" xfId="1" applyFont="1" applyFill="1" applyBorder="1" applyAlignment="1" applyProtection="1">
      <alignment horizontal="right" vertical="center" shrinkToFit="1"/>
    </xf>
    <xf numFmtId="38" fontId="21" fillId="4" borderId="47" xfId="1" applyFont="1" applyFill="1" applyBorder="1" applyAlignment="1" applyProtection="1">
      <alignment horizontal="right" vertical="center" shrinkToFit="1"/>
    </xf>
    <xf numFmtId="38" fontId="29" fillId="4" borderId="48" xfId="1" applyFont="1" applyFill="1" applyBorder="1" applyAlignment="1" applyProtection="1">
      <alignment horizontal="right" shrinkToFit="1"/>
    </xf>
    <xf numFmtId="38" fontId="29" fillId="4" borderId="49" xfId="1" applyFont="1" applyFill="1" applyBorder="1" applyAlignment="1" applyProtection="1">
      <alignment horizontal="right" shrinkToFit="1"/>
    </xf>
    <xf numFmtId="38" fontId="19" fillId="4" borderId="48" xfId="1" applyFont="1" applyFill="1" applyBorder="1" applyAlignment="1" applyProtection="1">
      <alignment horizontal="right" shrinkToFit="1"/>
    </xf>
    <xf numFmtId="38" fontId="19" fillId="4" borderId="49" xfId="1" applyFont="1" applyFill="1" applyBorder="1" applyAlignment="1" applyProtection="1">
      <alignment horizontal="right" shrinkToFit="1"/>
    </xf>
    <xf numFmtId="38" fontId="19" fillId="2" borderId="50" xfId="1" applyFont="1" applyFill="1" applyBorder="1" applyAlignment="1" applyProtection="1">
      <alignment horizontal="right" shrinkToFit="1"/>
    </xf>
    <xf numFmtId="38" fontId="29" fillId="4" borderId="28" xfId="1" applyFont="1" applyFill="1" applyBorder="1" applyAlignment="1" applyProtection="1">
      <alignment horizontal="right" shrinkToFit="1"/>
    </xf>
    <xf numFmtId="38" fontId="29" fillId="4" borderId="37" xfId="1" applyFont="1" applyFill="1" applyBorder="1" applyAlignment="1" applyProtection="1">
      <alignment horizontal="right" shrinkToFit="1"/>
    </xf>
    <xf numFmtId="38" fontId="21" fillId="4" borderId="40" xfId="1" applyFont="1" applyFill="1" applyBorder="1" applyAlignment="1" applyProtection="1">
      <alignment horizontal="right" vertical="center" shrinkToFit="1"/>
    </xf>
    <xf numFmtId="38" fontId="21" fillId="4" borderId="51" xfId="1" applyFont="1" applyFill="1" applyBorder="1" applyAlignment="1" applyProtection="1">
      <alignment horizontal="right" vertical="center" shrinkToFit="1"/>
    </xf>
    <xf numFmtId="38" fontId="21" fillId="4" borderId="41" xfId="1" applyFont="1" applyFill="1" applyBorder="1" applyAlignment="1" applyProtection="1">
      <alignment horizontal="right" vertical="center" shrinkToFit="1"/>
    </xf>
    <xf numFmtId="38" fontId="21" fillId="4" borderId="42" xfId="1" applyFont="1" applyFill="1" applyBorder="1" applyAlignment="1" applyProtection="1">
      <alignment horizontal="right" vertical="center" shrinkToFit="1"/>
    </xf>
    <xf numFmtId="38" fontId="21" fillId="4" borderId="52" xfId="1" applyFont="1" applyFill="1" applyBorder="1" applyAlignment="1" applyProtection="1">
      <alignment horizontal="right" vertical="center" shrinkToFit="1"/>
    </xf>
    <xf numFmtId="38" fontId="21" fillId="4" borderId="53" xfId="1" applyFont="1" applyFill="1" applyBorder="1" applyAlignment="1" applyProtection="1">
      <alignment horizontal="right" vertical="center" shrinkToFit="1"/>
    </xf>
    <xf numFmtId="38" fontId="21" fillId="4" borderId="31" xfId="1" applyFont="1" applyFill="1" applyBorder="1" applyAlignment="1" applyProtection="1">
      <alignment horizontal="right" vertical="center" shrinkToFit="1"/>
    </xf>
    <xf numFmtId="38" fontId="21" fillId="4" borderId="32" xfId="1" applyFont="1" applyFill="1" applyBorder="1" applyAlignment="1" applyProtection="1">
      <alignment horizontal="right" vertical="center" shrinkToFit="1"/>
    </xf>
    <xf numFmtId="38" fontId="21" fillId="4" borderId="43" xfId="1" applyFont="1" applyFill="1" applyBorder="1" applyAlignment="1" applyProtection="1">
      <alignment horizontal="right" vertical="center" shrinkToFit="1"/>
    </xf>
    <xf numFmtId="38" fontId="21" fillId="4" borderId="44" xfId="1" applyFont="1" applyFill="1" applyBorder="1" applyAlignment="1" applyProtection="1">
      <alignment horizontal="right" vertical="center" shrinkToFit="1"/>
    </xf>
    <xf numFmtId="9" fontId="31" fillId="0" borderId="0" xfId="5" applyNumberFormat="1" applyFont="1" applyAlignment="1" applyProtection="1">
      <alignment vertical="center"/>
      <protection locked="0"/>
    </xf>
    <xf numFmtId="0" fontId="20" fillId="0" borderId="0" xfId="4" applyFont="1" applyAlignment="1" applyProtection="1">
      <alignment vertical="top" wrapText="1"/>
      <protection locked="0"/>
    </xf>
    <xf numFmtId="0" fontId="8" fillId="3" borderId="2" xfId="4" applyFont="1" applyFill="1" applyBorder="1" applyAlignment="1" applyProtection="1">
      <alignment horizontal="center" vertical="center"/>
      <protection locked="0"/>
    </xf>
    <xf numFmtId="38" fontId="8" fillId="3" borderId="2" xfId="1" applyFont="1" applyFill="1" applyBorder="1" applyAlignment="1" applyProtection="1">
      <alignment horizontal="center" vertical="center"/>
      <protection locked="0"/>
    </xf>
    <xf numFmtId="40" fontId="8" fillId="3" borderId="2" xfId="1" applyNumberFormat="1" applyFont="1" applyFill="1" applyBorder="1" applyAlignment="1" applyProtection="1">
      <alignment horizontal="center" vertical="center"/>
      <protection locked="0"/>
    </xf>
    <xf numFmtId="38" fontId="8" fillId="3" borderId="3" xfId="1" applyFont="1" applyFill="1" applyBorder="1" applyAlignment="1" applyProtection="1">
      <alignment horizontal="left" vertical="center"/>
      <protection locked="0"/>
    </xf>
    <xf numFmtId="38" fontId="8" fillId="3" borderId="4" xfId="1" applyFont="1" applyFill="1" applyBorder="1" applyAlignment="1" applyProtection="1">
      <alignment horizontal="center" vertical="center"/>
      <protection locked="0"/>
    </xf>
    <xf numFmtId="0" fontId="23" fillId="3" borderId="21" xfId="4" applyFont="1" applyFill="1" applyBorder="1" applyAlignment="1" applyProtection="1">
      <alignment horizontal="center" vertical="center"/>
      <protection locked="0"/>
    </xf>
    <xf numFmtId="0" fontId="23" fillId="3" borderId="53" xfId="4" applyFont="1" applyFill="1" applyBorder="1" applyAlignment="1" applyProtection="1">
      <alignment horizontal="center" vertical="center"/>
      <protection locked="0"/>
    </xf>
    <xf numFmtId="0" fontId="23" fillId="3" borderId="54" xfId="4" applyFont="1" applyFill="1" applyBorder="1" applyAlignment="1" applyProtection="1">
      <alignment horizontal="center" vertical="center"/>
      <protection locked="0"/>
    </xf>
    <xf numFmtId="0" fontId="8" fillId="3" borderId="55" xfId="4" applyFont="1" applyFill="1" applyBorder="1" applyAlignment="1" applyProtection="1">
      <alignment horizontal="center" vertical="center"/>
      <protection locked="0"/>
    </xf>
    <xf numFmtId="0" fontId="8" fillId="3" borderId="7" xfId="4" applyFont="1" applyFill="1" applyBorder="1" applyAlignment="1" applyProtection="1">
      <alignment horizontal="center" vertical="center"/>
      <protection locked="0"/>
    </xf>
    <xf numFmtId="38" fontId="8" fillId="3" borderId="7" xfId="1" applyFont="1" applyFill="1" applyBorder="1" applyAlignment="1" applyProtection="1">
      <alignment horizontal="center" vertical="center"/>
      <protection locked="0"/>
    </xf>
    <xf numFmtId="40" fontId="8" fillId="3" borderId="7" xfId="1" applyNumberFormat="1" applyFont="1" applyFill="1" applyBorder="1" applyAlignment="1" applyProtection="1">
      <alignment horizontal="center" vertical="center"/>
      <protection locked="0"/>
    </xf>
    <xf numFmtId="38" fontId="8" fillId="3" borderId="8" xfId="1"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protection locked="0"/>
    </xf>
    <xf numFmtId="0" fontId="27" fillId="3" borderId="12" xfId="4" applyFont="1" applyFill="1" applyBorder="1" applyAlignment="1" applyProtection="1">
      <alignment horizontal="center" vertical="center"/>
      <protection locked="0"/>
    </xf>
    <xf numFmtId="0" fontId="20" fillId="3" borderId="42" xfId="4" applyFont="1" applyFill="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8" fillId="0" borderId="9" xfId="4" applyFont="1" applyBorder="1" applyAlignment="1" applyProtection="1">
      <alignment horizontal="left" vertical="center"/>
      <protection locked="0"/>
    </xf>
    <xf numFmtId="0" fontId="8" fillId="0" borderId="57" xfId="4" applyFont="1" applyBorder="1" applyAlignment="1" applyProtection="1">
      <alignment horizontal="center" vertical="center" shrinkToFit="1"/>
      <protection locked="0"/>
    </xf>
    <xf numFmtId="0" fontId="8" fillId="0" borderId="58" xfId="4" applyFont="1" applyBorder="1" applyAlignment="1" applyProtection="1">
      <alignment vertical="center" shrinkToFit="1"/>
      <protection locked="0"/>
    </xf>
    <xf numFmtId="0" fontId="8" fillId="0" borderId="24" xfId="4" applyFont="1" applyBorder="1" applyAlignment="1" applyProtection="1">
      <alignment horizontal="left" vertical="top" shrinkToFit="1"/>
      <protection locked="0"/>
    </xf>
    <xf numFmtId="0" fontId="8" fillId="0" borderId="24" xfId="4" applyFont="1" applyBorder="1" applyAlignment="1" applyProtection="1">
      <alignment vertical="center" shrinkToFit="1"/>
      <protection locked="0"/>
    </xf>
    <xf numFmtId="0" fontId="8" fillId="0" borderId="5" xfId="4" applyFont="1" applyBorder="1" applyAlignment="1" applyProtection="1">
      <alignment horizontal="center" vertical="center" shrinkToFit="1"/>
      <protection locked="0"/>
    </xf>
    <xf numFmtId="0" fontId="8" fillId="0" borderId="4" xfId="4" applyFont="1" applyBorder="1" applyAlignment="1" applyProtection="1">
      <alignment vertical="center"/>
      <protection locked="0"/>
    </xf>
    <xf numFmtId="0" fontId="8" fillId="0" borderId="4" xfId="4" applyFont="1" applyBorder="1" applyAlignment="1" applyProtection="1">
      <alignment horizontal="center" vertical="center"/>
      <protection locked="0"/>
    </xf>
    <xf numFmtId="38" fontId="8" fillId="0" borderId="4" xfId="1" applyFont="1" applyFill="1" applyBorder="1" applyAlignment="1" applyProtection="1">
      <alignment vertical="center"/>
      <protection locked="0"/>
    </xf>
    <xf numFmtId="40" fontId="8" fillId="0" borderId="4" xfId="1" applyNumberFormat="1" applyFont="1" applyFill="1" applyBorder="1" applyAlignment="1" applyProtection="1">
      <alignment vertical="center"/>
      <protection locked="0"/>
    </xf>
    <xf numFmtId="0" fontId="12" fillId="0" borderId="4" xfId="4" applyFont="1" applyBorder="1" applyAlignment="1" applyProtection="1">
      <alignment vertical="center"/>
      <protection locked="0"/>
    </xf>
    <xf numFmtId="38" fontId="23" fillId="0" borderId="4" xfId="1" applyFont="1" applyFill="1" applyBorder="1" applyAlignment="1" applyProtection="1">
      <alignment horizontal="right" vertical="center"/>
      <protection locked="0"/>
    </xf>
    <xf numFmtId="38" fontId="21" fillId="0" borderId="4" xfId="1" applyFont="1" applyFill="1" applyBorder="1" applyAlignment="1" applyProtection="1">
      <alignment horizontal="right" vertical="center"/>
      <protection locked="0"/>
    </xf>
    <xf numFmtId="0" fontId="8" fillId="0" borderId="0" xfId="4" applyFont="1" applyAlignment="1" applyProtection="1">
      <alignment vertical="center"/>
      <protection locked="0"/>
    </xf>
    <xf numFmtId="0" fontId="8" fillId="0" borderId="0" xfId="4" applyFont="1" applyAlignment="1" applyProtection="1">
      <alignment horizontal="center" vertical="center"/>
      <protection locked="0"/>
    </xf>
    <xf numFmtId="40" fontId="8" fillId="0" borderId="0" xfId="1" applyNumberFormat="1" applyFont="1" applyFill="1" applyBorder="1" applyAlignment="1" applyProtection="1">
      <alignment vertical="center"/>
      <protection locked="0"/>
    </xf>
    <xf numFmtId="0" fontId="12" fillId="0" borderId="0" xfId="4" applyFont="1" applyAlignment="1" applyProtection="1">
      <alignment vertical="center"/>
      <protection locked="0"/>
    </xf>
    <xf numFmtId="38" fontId="23" fillId="0" borderId="0" xfId="1" applyFont="1" applyFill="1" applyBorder="1" applyAlignment="1" applyProtection="1">
      <alignment horizontal="right" vertical="center"/>
      <protection locked="0"/>
    </xf>
    <xf numFmtId="38" fontId="21" fillId="0" borderId="0" xfId="1" applyFont="1" applyFill="1" applyBorder="1" applyAlignment="1" applyProtection="1">
      <alignment horizontal="right" vertical="center"/>
      <protection locked="0"/>
    </xf>
    <xf numFmtId="0" fontId="8" fillId="0" borderId="0" xfId="4" applyFont="1" applyAlignment="1" applyProtection="1">
      <alignment vertical="top" wrapText="1"/>
      <protection locked="0"/>
    </xf>
    <xf numFmtId="40" fontId="8" fillId="0" borderId="0" xfId="1" applyNumberFormat="1" applyFont="1" applyBorder="1" applyAlignment="1" applyProtection="1">
      <alignment vertical="center"/>
      <protection locked="0"/>
    </xf>
    <xf numFmtId="0" fontId="23" fillId="0" borderId="0" xfId="4" applyFont="1" applyAlignment="1" applyProtection="1">
      <alignment horizontal="right" vertical="center"/>
      <protection locked="0"/>
    </xf>
    <xf numFmtId="0" fontId="21" fillId="0" borderId="0" xfId="4" applyFont="1" applyAlignment="1" applyProtection="1">
      <alignment horizontal="right" vertical="center" wrapText="1"/>
      <protection locked="0"/>
    </xf>
    <xf numFmtId="0" fontId="0" fillId="0" borderId="0" xfId="0" applyProtection="1">
      <alignment vertical="center"/>
      <protection locked="0"/>
    </xf>
    <xf numFmtId="0" fontId="4" fillId="0" borderId="0" xfId="0" applyFont="1" applyProtection="1">
      <alignmen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4" xfId="0" applyBorder="1" applyProtection="1">
      <alignment vertical="center"/>
      <protection locked="0"/>
    </xf>
    <xf numFmtId="0" fontId="0" fillId="0" borderId="59" xfId="0" applyBorder="1" applyProtection="1">
      <alignment vertical="center"/>
      <protection locked="0"/>
    </xf>
    <xf numFmtId="0" fontId="0" fillId="0" borderId="65" xfId="0" applyBorder="1" applyAlignment="1" applyProtection="1">
      <alignment horizontal="center" vertical="center"/>
      <protection locked="0"/>
    </xf>
    <xf numFmtId="0" fontId="0" fillId="0" borderId="0" xfId="0" applyAlignment="1" applyProtection="1">
      <alignment vertical="center" wrapText="1"/>
      <protection locked="0"/>
    </xf>
    <xf numFmtId="38" fontId="0" fillId="0" borderId="0" xfId="0" applyNumberFormat="1" applyAlignment="1" applyProtection="1">
      <alignment vertical="center" wrapText="1"/>
      <protection locked="0"/>
    </xf>
    <xf numFmtId="0" fontId="0" fillId="0" borderId="55" xfId="0" applyBorder="1" applyAlignment="1" applyProtection="1">
      <alignment horizontal="center" vertical="center"/>
      <protection locked="0"/>
    </xf>
    <xf numFmtId="0" fontId="0" fillId="0" borderId="66"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67" xfId="0" applyBorder="1" applyProtection="1">
      <alignment vertical="center"/>
      <protection locked="0"/>
    </xf>
    <xf numFmtId="38" fontId="0" fillId="0" borderId="61" xfId="0" quotePrefix="1" applyNumberFormat="1" applyBorder="1" applyAlignment="1" applyProtection="1">
      <alignment horizontal="right" vertical="center"/>
      <protection locked="0"/>
    </xf>
    <xf numFmtId="38" fontId="0" fillId="0" borderId="68" xfId="0" applyNumberFormat="1" applyBorder="1" applyProtection="1">
      <alignment vertical="center"/>
      <protection locked="0"/>
    </xf>
    <xf numFmtId="38" fontId="0" fillId="0" borderId="65" xfId="0" quotePrefix="1" applyNumberFormat="1" applyBorder="1" applyAlignment="1" applyProtection="1">
      <alignment horizontal="right" vertical="center"/>
      <protection locked="0"/>
    </xf>
    <xf numFmtId="38" fontId="0" fillId="0" borderId="69" xfId="0" applyNumberFormat="1" applyBorder="1" applyProtection="1">
      <alignment vertical="center"/>
      <protection locked="0"/>
    </xf>
    <xf numFmtId="38" fontId="0" fillId="0" borderId="61" xfId="0" applyNumberFormat="1" applyBorder="1" applyAlignment="1">
      <alignment horizontal="right" vertical="center"/>
    </xf>
    <xf numFmtId="38" fontId="0" fillId="0" borderId="65" xfId="0" applyNumberFormat="1" applyBorder="1" applyAlignment="1">
      <alignment horizontal="right" vertical="center"/>
    </xf>
    <xf numFmtId="0" fontId="0" fillId="0" borderId="6" xfId="0" applyBorder="1" applyProtection="1">
      <alignment vertical="center"/>
      <protection locked="0"/>
    </xf>
    <xf numFmtId="0" fontId="3" fillId="0" borderId="0" xfId="0" applyFont="1" applyProtection="1">
      <alignment vertical="center"/>
      <protection locked="0"/>
    </xf>
    <xf numFmtId="49" fontId="0" fillId="0" borderId="0" xfId="0" applyNumberFormat="1" applyProtection="1">
      <alignment vertical="center"/>
      <protection locked="0"/>
    </xf>
    <xf numFmtId="0" fontId="1" fillId="0" borderId="0" xfId="0" applyFont="1" applyAlignment="1" applyProtection="1">
      <alignment horizontal="left" vertical="center"/>
      <protection locked="0"/>
    </xf>
    <xf numFmtId="49" fontId="0" fillId="0" borderId="6" xfId="0" applyNumberFormat="1" applyBorder="1" applyAlignment="1" applyProtection="1">
      <alignment horizontal="center" vertical="center" wrapText="1"/>
      <protection locked="0"/>
    </xf>
    <xf numFmtId="0" fontId="3" fillId="0" borderId="70" xfId="0" applyFont="1" applyBorder="1" applyProtection="1">
      <alignment vertical="center"/>
      <protection locked="0"/>
    </xf>
    <xf numFmtId="0" fontId="3" fillId="0" borderId="71" xfId="0" applyFont="1" applyBorder="1" applyAlignment="1" applyProtection="1">
      <alignment horizontal="left" vertical="center"/>
      <protection locked="0"/>
    </xf>
    <xf numFmtId="49" fontId="0" fillId="0" borderId="6" xfId="0" applyNumberFormat="1" applyBorder="1" applyAlignment="1" applyProtection="1">
      <alignment horizontal="center" vertical="center"/>
      <protection locked="0"/>
    </xf>
    <xf numFmtId="0" fontId="3" fillId="0" borderId="72" xfId="0" applyFont="1" applyBorder="1" applyProtection="1">
      <alignment vertical="center"/>
      <protection locked="0"/>
    </xf>
    <xf numFmtId="0" fontId="3" fillId="0" borderId="73" xfId="0" applyFont="1" applyBorder="1" applyAlignment="1" applyProtection="1">
      <alignment horizontal="left" vertical="center"/>
      <protection locked="0"/>
    </xf>
    <xf numFmtId="0" fontId="3" fillId="0" borderId="74" xfId="0" applyFont="1" applyBorder="1" applyAlignment="1" applyProtection="1">
      <alignment horizontal="right" vertical="center"/>
      <protection locked="0"/>
    </xf>
    <xf numFmtId="0" fontId="3" fillId="0" borderId="73" xfId="0" applyFont="1" applyBorder="1" applyAlignment="1" applyProtection="1">
      <alignment horizontal="right" vertical="center"/>
      <protection locked="0"/>
    </xf>
    <xf numFmtId="0" fontId="3" fillId="0" borderId="75" xfId="0" applyFont="1" applyBorder="1" applyProtection="1">
      <alignment vertical="center"/>
      <protection locked="0"/>
    </xf>
    <xf numFmtId="0" fontId="3" fillId="0" borderId="76" xfId="0" applyFont="1" applyBorder="1" applyAlignment="1" applyProtection="1">
      <alignment horizontal="left" vertical="center"/>
      <protection locked="0"/>
    </xf>
    <xf numFmtId="0" fontId="3" fillId="0" borderId="56" xfId="0" applyFont="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right" vertical="center"/>
      <protection locked="0"/>
    </xf>
    <xf numFmtId="0" fontId="3" fillId="0" borderId="1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49" fontId="1" fillId="0" borderId="0" xfId="0" applyNumberFormat="1" applyFont="1" applyProtection="1">
      <alignment vertical="center"/>
      <protection locked="0"/>
    </xf>
    <xf numFmtId="0" fontId="1" fillId="0" borderId="0" xfId="0" applyFont="1" applyProtection="1">
      <alignment vertical="center"/>
      <protection locked="0"/>
    </xf>
    <xf numFmtId="0" fontId="3" fillId="0" borderId="77" xfId="0" applyFont="1" applyBorder="1" applyProtection="1">
      <alignment vertical="center"/>
      <protection locked="0"/>
    </xf>
    <xf numFmtId="0" fontId="3" fillId="0" borderId="78" xfId="0" applyFont="1" applyBorder="1" applyProtection="1">
      <alignment vertical="center"/>
      <protection locked="0"/>
    </xf>
    <xf numFmtId="0" fontId="7" fillId="0" borderId="0" xfId="0" applyFont="1" applyAlignment="1" applyProtection="1">
      <alignment horizontal="left" vertical="center"/>
      <protection locked="0"/>
    </xf>
    <xf numFmtId="0" fontId="3" fillId="0" borderId="79"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5" fillId="0" borderId="0" xfId="0" applyFont="1" applyProtection="1">
      <alignment vertical="center"/>
      <protection locked="0"/>
    </xf>
    <xf numFmtId="49" fontId="5" fillId="0" borderId="0" xfId="0" applyNumberFormat="1" applyFont="1" applyProtection="1">
      <alignment vertical="center"/>
      <protection locked="0"/>
    </xf>
    <xf numFmtId="0" fontId="3" fillId="0" borderId="80" xfId="0" applyFont="1" applyBorder="1" applyAlignment="1" applyProtection="1">
      <alignment horizontal="center" vertical="center"/>
      <protection locked="0"/>
    </xf>
    <xf numFmtId="0" fontId="3" fillId="0" borderId="81" xfId="0" applyFont="1" applyBorder="1" applyProtection="1">
      <alignment vertical="center"/>
      <protection locked="0"/>
    </xf>
    <xf numFmtId="0" fontId="3" fillId="0" borderId="9" xfId="0" applyFont="1" applyBorder="1" applyAlignment="1" applyProtection="1">
      <alignment horizontal="center" vertical="center"/>
      <protection locked="0"/>
    </xf>
    <xf numFmtId="0" fontId="3" fillId="0" borderId="82" xfId="0" applyFont="1" applyBorder="1" applyProtection="1">
      <alignment vertical="center"/>
      <protection locked="0"/>
    </xf>
    <xf numFmtId="0" fontId="3" fillId="0" borderId="83" xfId="0" applyFont="1" applyBorder="1" applyProtection="1">
      <alignment vertical="center"/>
      <protection locked="0"/>
    </xf>
    <xf numFmtId="49" fontId="1" fillId="0" borderId="0" xfId="0" applyNumberFormat="1" applyFont="1" applyAlignment="1" applyProtection="1">
      <alignment horizontal="right" vertical="center"/>
      <protection locked="0"/>
    </xf>
    <xf numFmtId="0" fontId="3" fillId="0" borderId="73" xfId="0" applyFont="1" applyBorder="1" applyAlignment="1" applyProtection="1">
      <alignment horizontal="center" vertical="center"/>
      <protection locked="0"/>
    </xf>
    <xf numFmtId="0" fontId="3" fillId="0" borderId="84" xfId="0" applyFont="1" applyBorder="1" applyAlignment="1" applyProtection="1">
      <alignment horizontal="center" vertical="center"/>
      <protection locked="0"/>
    </xf>
    <xf numFmtId="0" fontId="3" fillId="0" borderId="76" xfId="0" applyFont="1" applyBorder="1" applyAlignment="1" applyProtection="1">
      <alignment horizontal="right" vertical="center"/>
      <protection locked="0"/>
    </xf>
    <xf numFmtId="0" fontId="3" fillId="0" borderId="85" xfId="0" applyFont="1" applyBorder="1" applyAlignment="1" applyProtection="1">
      <alignment horizontal="center" vertical="center"/>
      <protection locked="0"/>
    </xf>
    <xf numFmtId="49" fontId="5" fillId="0" borderId="0" xfId="0" applyNumberFormat="1" applyFont="1" applyAlignment="1" applyProtection="1">
      <alignment horizontal="right" vertical="center"/>
      <protection locked="0"/>
    </xf>
    <xf numFmtId="0" fontId="3" fillId="0" borderId="71" xfId="0" applyFont="1" applyBorder="1" applyAlignment="1" applyProtection="1">
      <alignment horizontal="right" vertical="center"/>
      <protection locked="0"/>
    </xf>
    <xf numFmtId="0" fontId="3" fillId="0" borderId="71" xfId="0" applyFont="1" applyBorder="1" applyAlignment="1" applyProtection="1">
      <alignment horizontal="center" vertical="center"/>
      <protection locked="0"/>
    </xf>
    <xf numFmtId="0" fontId="3" fillId="0" borderId="86" xfId="0" applyFont="1" applyBorder="1" applyProtection="1">
      <alignment vertical="center"/>
      <protection locked="0"/>
    </xf>
    <xf numFmtId="0" fontId="3" fillId="0" borderId="87" xfId="0" applyFont="1" applyBorder="1" applyAlignment="1" applyProtection="1">
      <alignment horizontal="right" vertical="center"/>
      <protection locked="0"/>
    </xf>
    <xf numFmtId="0" fontId="3" fillId="0" borderId="84" xfId="0" applyFont="1" applyBorder="1" applyProtection="1">
      <alignment vertical="center"/>
      <protection locked="0"/>
    </xf>
    <xf numFmtId="0" fontId="3" fillId="0" borderId="88" xfId="0" applyFont="1" applyBorder="1" applyAlignment="1" applyProtection="1">
      <alignment horizontal="right" vertical="center"/>
      <protection locked="0"/>
    </xf>
    <xf numFmtId="0" fontId="3" fillId="0" borderId="89" xfId="0" applyFont="1" applyBorder="1" applyAlignment="1" applyProtection="1">
      <alignment horizontal="right" vertical="center"/>
      <protection locked="0"/>
    </xf>
    <xf numFmtId="0" fontId="6" fillId="0" borderId="15" xfId="0" applyFont="1" applyBorder="1" applyAlignment="1" applyProtection="1">
      <alignment vertical="center" wrapText="1"/>
      <protection locked="0"/>
    </xf>
    <xf numFmtId="0" fontId="7" fillId="0" borderId="15" xfId="0" applyFont="1" applyBorder="1" applyProtection="1">
      <alignment vertical="center"/>
      <protection locked="0"/>
    </xf>
    <xf numFmtId="0" fontId="7" fillId="0" borderId="15" xfId="0" applyFont="1" applyBorder="1" applyAlignment="1" applyProtection="1">
      <alignment vertical="center" wrapText="1"/>
      <protection locked="0"/>
    </xf>
    <xf numFmtId="0" fontId="5" fillId="0" borderId="0" xfId="0" applyFont="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8" fillId="0" borderId="82" xfId="0" applyFont="1" applyBorder="1" applyAlignment="1" applyProtection="1">
      <alignment horizontal="left" vertical="top"/>
      <protection locked="0"/>
    </xf>
    <xf numFmtId="0" fontId="8" fillId="0" borderId="57" xfId="0" applyFont="1" applyBorder="1" applyAlignment="1" applyProtection="1">
      <alignment horizontal="center" vertical="center" wrapText="1"/>
      <protection locked="0"/>
    </xf>
    <xf numFmtId="0" fontId="8" fillId="0" borderId="0" xfId="0" applyFont="1" applyProtection="1">
      <alignment vertical="center"/>
      <protection locked="0"/>
    </xf>
    <xf numFmtId="0" fontId="12" fillId="0" borderId="12" xfId="0" applyFont="1" applyBorder="1" applyAlignment="1" applyProtection="1">
      <alignment horizontal="center" vertical="center"/>
      <protection locked="0"/>
    </xf>
    <xf numFmtId="49" fontId="12" fillId="0" borderId="15" xfId="0" applyNumberFormat="1" applyFont="1" applyBorder="1" applyAlignment="1" applyProtection="1">
      <alignment horizontal="right" vertical="center"/>
      <protection locked="0"/>
    </xf>
    <xf numFmtId="0" fontId="12" fillId="0" borderId="16" xfId="0" applyFont="1"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6" xfId="0" applyFont="1" applyBorder="1" applyAlignment="1" applyProtection="1">
      <alignment horizontal="left" vertical="center" wrapText="1"/>
      <protection locked="0"/>
    </xf>
    <xf numFmtId="0" fontId="12" fillId="0" borderId="12" xfId="0" applyFont="1" applyBorder="1" applyProtection="1">
      <alignment vertical="center"/>
      <protection locked="0"/>
    </xf>
    <xf numFmtId="0" fontId="12" fillId="0" borderId="16" xfId="0" applyFont="1" applyBorder="1" applyProtection="1">
      <alignment vertical="center"/>
      <protection locked="0"/>
    </xf>
    <xf numFmtId="0" fontId="12" fillId="0" borderId="8" xfId="0" applyFont="1" applyBorder="1" applyProtection="1">
      <alignment vertical="center"/>
      <protection locked="0"/>
    </xf>
    <xf numFmtId="49" fontId="12" fillId="0" borderId="0" xfId="0" applyNumberFormat="1" applyFont="1" applyAlignment="1" applyProtection="1">
      <alignment horizontal="right" vertical="center"/>
      <protection locked="0"/>
    </xf>
    <xf numFmtId="0" fontId="12" fillId="0" borderId="6" xfId="0" applyFont="1" applyBorder="1" applyAlignment="1" applyProtection="1">
      <alignment vertical="top" wrapText="1"/>
      <protection locked="0"/>
    </xf>
    <xf numFmtId="0" fontId="13" fillId="0" borderId="7"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57" xfId="0" applyFont="1" applyBorder="1" applyProtection="1">
      <alignment vertical="center"/>
      <protection locked="0"/>
    </xf>
    <xf numFmtId="49" fontId="12" fillId="0" borderId="10" xfId="0" applyNumberFormat="1" applyFont="1" applyBorder="1" applyAlignment="1" applyProtection="1">
      <alignment horizontal="right" vertical="center"/>
      <protection locked="0"/>
    </xf>
    <xf numFmtId="0" fontId="12" fillId="0" borderId="11" xfId="0" applyFont="1" applyBorder="1" applyAlignment="1" applyProtection="1">
      <alignment vertical="center" wrapText="1"/>
      <protection locked="0"/>
    </xf>
    <xf numFmtId="49" fontId="12" fillId="0" borderId="90" xfId="0" applyNumberFormat="1" applyFont="1" applyBorder="1" applyAlignment="1" applyProtection="1">
      <alignment horizontal="right" vertical="center"/>
      <protection locked="0"/>
    </xf>
    <xf numFmtId="0" fontId="12" fillId="0" borderId="91" xfId="0" applyFont="1" applyBorder="1" applyProtection="1">
      <alignment vertical="center"/>
      <protection locked="0"/>
    </xf>
    <xf numFmtId="0" fontId="12" fillId="0" borderId="92" xfId="0" applyFont="1" applyBorder="1" applyProtection="1">
      <alignment vertical="center"/>
      <protection locked="0"/>
    </xf>
    <xf numFmtId="0" fontId="12" fillId="0" borderId="93" xfId="0" applyFont="1" applyBorder="1" applyProtection="1">
      <alignment vertical="center"/>
      <protection locked="0"/>
    </xf>
    <xf numFmtId="0" fontId="12" fillId="0" borderId="93" xfId="0" applyFont="1" applyBorder="1" applyAlignment="1" applyProtection="1">
      <alignment vertical="center" wrapText="1"/>
      <protection locked="0"/>
    </xf>
    <xf numFmtId="0" fontId="12" fillId="0" borderId="94" xfId="0" applyFont="1" applyBorder="1" applyAlignment="1" applyProtection="1">
      <alignment vertical="center" wrapText="1"/>
      <protection locked="0"/>
    </xf>
    <xf numFmtId="0" fontId="12" fillId="0" borderId="11" xfId="0" applyFont="1" applyBorder="1" applyProtection="1">
      <alignment vertical="center"/>
      <protection locked="0"/>
    </xf>
    <xf numFmtId="49" fontId="0" fillId="0" borderId="0" xfId="0" applyNumberFormat="1" applyAlignment="1" applyProtection="1">
      <alignment horizontal="right" vertical="center"/>
      <protection locked="0"/>
    </xf>
    <xf numFmtId="0" fontId="1" fillId="0" borderId="0" xfId="3" applyProtection="1">
      <protection locked="0"/>
    </xf>
    <xf numFmtId="0" fontId="1" fillId="0" borderId="0" xfId="3" applyAlignment="1" applyProtection="1">
      <alignment vertical="center"/>
      <protection locked="0"/>
    </xf>
    <xf numFmtId="0" fontId="7" fillId="0" borderId="0" xfId="3" applyFont="1" applyAlignment="1" applyProtection="1">
      <alignment vertical="center"/>
      <protection locked="0"/>
    </xf>
    <xf numFmtId="0" fontId="7" fillId="0" borderId="0" xfId="3" applyFont="1" applyAlignment="1" applyProtection="1">
      <alignment horizontal="center" vertical="center"/>
      <protection locked="0"/>
    </xf>
    <xf numFmtId="3" fontId="7" fillId="0" borderId="0" xfId="3" applyNumberFormat="1" applyFont="1" applyProtection="1">
      <protection locked="0"/>
    </xf>
    <xf numFmtId="0" fontId="7" fillId="0" borderId="0" xfId="3" applyFont="1" applyProtection="1">
      <protection locked="0"/>
    </xf>
    <xf numFmtId="0" fontId="15" fillId="0" borderId="95" xfId="3" applyFont="1" applyBorder="1" applyAlignment="1" applyProtection="1">
      <alignment horizontal="left" vertical="center"/>
      <protection locked="0"/>
    </xf>
    <xf numFmtId="0" fontId="16" fillId="0" borderId="95" xfId="3" applyFont="1" applyBorder="1" applyAlignment="1" applyProtection="1">
      <alignment horizontal="left" vertical="center"/>
      <protection locked="0"/>
    </xf>
    <xf numFmtId="3" fontId="7" fillId="0" borderId="0" xfId="3" applyNumberFormat="1" applyFont="1" applyAlignment="1" applyProtection="1">
      <alignment horizontal="center" vertical="center"/>
      <protection locked="0"/>
    </xf>
    <xf numFmtId="0" fontId="21" fillId="0" borderId="0" xfId="4" applyFont="1" applyAlignment="1" applyProtection="1">
      <alignment vertical="center" shrinkToFit="1"/>
      <protection locked="0"/>
    </xf>
    <xf numFmtId="0" fontId="8" fillId="3" borderId="96" xfId="4" applyFont="1" applyFill="1" applyBorder="1" applyAlignment="1" applyProtection="1">
      <alignment horizontal="center" vertical="center"/>
      <protection locked="0"/>
    </xf>
    <xf numFmtId="0" fontId="8" fillId="3" borderId="97" xfId="4" applyFont="1" applyFill="1" applyBorder="1" applyAlignment="1" applyProtection="1">
      <alignment horizontal="center" vertical="center"/>
      <protection locked="0"/>
    </xf>
    <xf numFmtId="0" fontId="8" fillId="0" borderId="5" xfId="4" applyFont="1" applyBorder="1" applyAlignment="1" applyProtection="1">
      <alignment vertical="center" shrinkToFit="1"/>
      <protection locked="0"/>
    </xf>
    <xf numFmtId="38" fontId="8" fillId="0" borderId="5" xfId="1" applyFont="1" applyFill="1" applyBorder="1" applyAlignment="1" applyProtection="1">
      <alignment horizontal="center" vertical="center" shrinkToFit="1"/>
      <protection locked="0"/>
    </xf>
    <xf numFmtId="40" fontId="8" fillId="0" borderId="5" xfId="1" applyNumberFormat="1" applyFont="1" applyFill="1" applyBorder="1" applyAlignment="1" applyProtection="1">
      <alignment horizontal="center" vertical="center" shrinkToFit="1"/>
      <protection locked="0"/>
    </xf>
    <xf numFmtId="0" fontId="8" fillId="0" borderId="98" xfId="4" applyFont="1" applyBorder="1" applyAlignment="1" applyProtection="1">
      <alignment horizontal="right" vertical="center" shrinkToFit="1"/>
      <protection locked="0"/>
    </xf>
    <xf numFmtId="0" fontId="8" fillId="0" borderId="45" xfId="4" applyFont="1" applyBorder="1" applyAlignment="1" applyProtection="1">
      <alignment horizontal="left" vertical="center"/>
      <protection locked="0"/>
    </xf>
    <xf numFmtId="0" fontId="11" fillId="0" borderId="99" xfId="4" applyFont="1" applyBorder="1" applyAlignment="1" applyProtection="1">
      <alignment vertical="center" shrinkToFit="1"/>
      <protection locked="0"/>
    </xf>
    <xf numFmtId="0" fontId="8" fillId="0" borderId="99" xfId="4" applyFont="1" applyBorder="1" applyAlignment="1" applyProtection="1">
      <alignment horizontal="center" vertical="center" shrinkToFit="1"/>
      <protection locked="0"/>
    </xf>
    <xf numFmtId="38" fontId="8" fillId="0" borderId="99" xfId="1" applyFont="1" applyFill="1" applyBorder="1" applyAlignment="1" applyProtection="1">
      <alignment horizontal="center" vertical="center" shrinkToFit="1"/>
      <protection locked="0"/>
    </xf>
    <xf numFmtId="40" fontId="8" fillId="0" borderId="99" xfId="1" applyNumberFormat="1" applyFont="1" applyFill="1" applyBorder="1" applyAlignment="1" applyProtection="1">
      <alignment horizontal="center" vertical="center" shrinkToFit="1"/>
      <protection locked="0"/>
    </xf>
    <xf numFmtId="0" fontId="8" fillId="0" borderId="100" xfId="4" applyFont="1" applyBorder="1" applyAlignment="1" applyProtection="1">
      <alignment horizontal="right" vertical="center" shrinkToFit="1"/>
      <protection locked="0"/>
    </xf>
    <xf numFmtId="0" fontId="20" fillId="0" borderId="8" xfId="4" applyFont="1" applyBorder="1" applyAlignment="1" applyProtection="1">
      <alignment vertical="center"/>
      <protection locked="0"/>
    </xf>
    <xf numFmtId="0" fontId="20" fillId="0" borderId="8" xfId="4" applyFont="1" applyBorder="1" applyAlignment="1" applyProtection="1">
      <alignment horizontal="right" vertical="center"/>
      <protection locked="0"/>
    </xf>
    <xf numFmtId="0" fontId="1" fillId="0" borderId="0" xfId="0" applyFont="1">
      <alignment vertical="center"/>
    </xf>
    <xf numFmtId="0" fontId="3" fillId="0" borderId="5" xfId="0" applyFont="1" applyBorder="1" applyAlignment="1" applyProtection="1">
      <alignment horizontal="center" vertical="center" wrapText="1"/>
      <protection locked="0"/>
    </xf>
    <xf numFmtId="0" fontId="3" fillId="0" borderId="72" xfId="0" applyFont="1" applyBorder="1" applyAlignment="1" applyProtection="1">
      <alignment vertical="center" wrapText="1"/>
      <protection locked="0"/>
    </xf>
    <xf numFmtId="0" fontId="3" fillId="0" borderId="75" xfId="0" applyFont="1" applyBorder="1" applyAlignment="1" applyProtection="1">
      <alignment vertical="center" wrapText="1"/>
      <protection locked="0"/>
    </xf>
    <xf numFmtId="0" fontId="8" fillId="4" borderId="33" xfId="4" applyFont="1" applyFill="1" applyBorder="1" applyAlignment="1" applyProtection="1">
      <alignment horizontal="left" vertical="center"/>
      <protection locked="0"/>
    </xf>
    <xf numFmtId="0" fontId="8" fillId="4" borderId="101" xfId="4" applyFont="1" applyFill="1" applyBorder="1" applyAlignment="1" applyProtection="1">
      <alignment horizontal="left" vertical="center"/>
      <protection locked="0"/>
    </xf>
    <xf numFmtId="0" fontId="22" fillId="4" borderId="101" xfId="4" applyFont="1" applyFill="1" applyBorder="1" applyAlignment="1" applyProtection="1">
      <alignment vertical="center"/>
      <protection locked="0"/>
    </xf>
    <xf numFmtId="0" fontId="18" fillId="4" borderId="101" xfId="4" applyFont="1" applyFill="1" applyBorder="1" applyAlignment="1" applyProtection="1">
      <alignment horizontal="center" vertical="center"/>
      <protection locked="0"/>
    </xf>
    <xf numFmtId="38" fontId="18" fillId="4" borderId="101" xfId="1" applyFont="1" applyFill="1" applyBorder="1" applyAlignment="1" applyProtection="1">
      <alignment vertical="center"/>
      <protection locked="0"/>
    </xf>
    <xf numFmtId="40" fontId="18" fillId="4" borderId="101" xfId="1" applyNumberFormat="1" applyFont="1" applyFill="1" applyBorder="1" applyAlignment="1" applyProtection="1">
      <alignment vertical="center"/>
      <protection locked="0"/>
    </xf>
    <xf numFmtId="38" fontId="8" fillId="4" borderId="101" xfId="1" applyFont="1" applyFill="1" applyBorder="1" applyAlignment="1" applyProtection="1">
      <alignment vertical="center"/>
      <protection locked="0"/>
    </xf>
    <xf numFmtId="0" fontId="26" fillId="4" borderId="102" xfId="4" applyFont="1" applyFill="1" applyBorder="1" applyAlignment="1" applyProtection="1">
      <alignment vertical="center"/>
      <protection locked="0"/>
    </xf>
    <xf numFmtId="0" fontId="23" fillId="2" borderId="5" xfId="4" applyFont="1" applyFill="1" applyBorder="1" applyAlignment="1" applyProtection="1">
      <alignment horizontal="center" vertical="center"/>
      <protection locked="0"/>
    </xf>
    <xf numFmtId="0" fontId="23" fillId="2" borderId="103" xfId="4" applyFont="1" applyFill="1" applyBorder="1" applyAlignment="1" applyProtection="1">
      <alignment horizontal="center" vertical="center"/>
      <protection locked="0"/>
    </xf>
    <xf numFmtId="0" fontId="20" fillId="2" borderId="66" xfId="4" applyFont="1" applyFill="1" applyBorder="1" applyAlignment="1" applyProtection="1">
      <alignment horizontal="center" vertical="center"/>
      <protection locked="0"/>
    </xf>
    <xf numFmtId="0" fontId="19" fillId="5" borderId="24" xfId="5" applyFill="1" applyBorder="1" applyAlignment="1" applyProtection="1">
      <alignment vertical="center" wrapText="1"/>
      <protection locked="0"/>
    </xf>
    <xf numFmtId="0" fontId="19" fillId="5" borderId="24" xfId="5" applyFill="1" applyBorder="1" applyAlignment="1" applyProtection="1">
      <alignment vertical="center"/>
      <protection locked="0"/>
    </xf>
    <xf numFmtId="0" fontId="19" fillId="5" borderId="25" xfId="5" applyFill="1" applyBorder="1" applyAlignment="1" applyProtection="1">
      <alignment vertical="center"/>
      <protection locked="0"/>
    </xf>
    <xf numFmtId="38" fontId="21" fillId="5" borderId="31" xfId="1" applyFont="1" applyFill="1" applyBorder="1" applyAlignment="1" applyProtection="1">
      <alignment horizontal="right" vertical="center" shrinkToFit="1"/>
    </xf>
    <xf numFmtId="38" fontId="29" fillId="5" borderId="32" xfId="1" applyFont="1" applyFill="1" applyBorder="1" applyAlignment="1" applyProtection="1">
      <alignment horizontal="right" shrinkToFit="1"/>
      <protection locked="0"/>
    </xf>
    <xf numFmtId="38" fontId="19" fillId="5" borderId="50" xfId="1" applyFont="1" applyFill="1" applyBorder="1" applyAlignment="1" applyProtection="1">
      <alignment horizontal="right" shrinkToFit="1"/>
    </xf>
    <xf numFmtId="0" fontId="19" fillId="5" borderId="22" xfId="5" applyFill="1" applyBorder="1" applyAlignment="1" applyProtection="1">
      <alignment vertical="center" wrapText="1"/>
      <protection locked="0"/>
    </xf>
    <xf numFmtId="0" fontId="19" fillId="5" borderId="22" xfId="5" applyFill="1" applyBorder="1" applyAlignment="1" applyProtection="1">
      <alignment vertical="center"/>
      <protection locked="0"/>
    </xf>
    <xf numFmtId="0" fontId="19" fillId="5" borderId="23" xfId="5" applyFill="1" applyBorder="1" applyAlignment="1" applyProtection="1">
      <alignment vertical="center"/>
      <protection locked="0"/>
    </xf>
    <xf numFmtId="38" fontId="29" fillId="5" borderId="52" xfId="1" applyFont="1" applyFill="1" applyBorder="1" applyAlignment="1" applyProtection="1">
      <alignment horizontal="right" shrinkToFit="1"/>
      <protection locked="0"/>
    </xf>
    <xf numFmtId="38" fontId="19" fillId="5" borderId="29" xfId="1" applyFont="1" applyFill="1" applyBorder="1" applyAlignment="1" applyProtection="1">
      <alignment horizontal="right" shrinkToFit="1"/>
    </xf>
    <xf numFmtId="0" fontId="19" fillId="5" borderId="101" xfId="5" applyFill="1" applyBorder="1" applyAlignment="1" applyProtection="1">
      <alignment vertical="center" wrapText="1"/>
      <protection locked="0"/>
    </xf>
    <xf numFmtId="0" fontId="19" fillId="5" borderId="101" xfId="5" applyFill="1" applyBorder="1" applyAlignment="1" applyProtection="1">
      <alignment vertical="center"/>
      <protection locked="0"/>
    </xf>
    <xf numFmtId="0" fontId="19" fillId="5" borderId="102" xfId="5" applyFill="1" applyBorder="1" applyAlignment="1" applyProtection="1">
      <alignment vertical="center"/>
      <protection locked="0"/>
    </xf>
    <xf numFmtId="38" fontId="21" fillId="5" borderId="46" xfId="1" applyFont="1" applyFill="1" applyBorder="1" applyAlignment="1" applyProtection="1">
      <alignment horizontal="right" vertical="center" shrinkToFit="1"/>
    </xf>
    <xf numFmtId="38" fontId="29" fillId="5" borderId="47" xfId="1" applyFont="1" applyFill="1" applyBorder="1" applyAlignment="1" applyProtection="1">
      <alignment horizontal="right" shrinkToFit="1"/>
      <protection locked="0"/>
    </xf>
    <xf numFmtId="38" fontId="19" fillId="5" borderId="28" xfId="1" applyFont="1" applyFill="1" applyBorder="1" applyAlignment="1" applyProtection="1">
      <alignment horizontal="right" shrinkToFit="1"/>
    </xf>
    <xf numFmtId="49" fontId="3" fillId="0" borderId="74" xfId="0" applyNumberFormat="1" applyFont="1" applyBorder="1" applyAlignment="1" applyProtection="1">
      <alignment horizontal="left" vertical="center"/>
      <protection locked="0"/>
    </xf>
    <xf numFmtId="49" fontId="3" fillId="0" borderId="73" xfId="0" applyNumberFormat="1" applyFont="1" applyBorder="1" applyAlignment="1" applyProtection="1">
      <alignment horizontal="left" vertical="center"/>
      <protection locked="0"/>
    </xf>
    <xf numFmtId="0" fontId="20" fillId="6" borderId="0" xfId="5" applyFont="1" applyFill="1" applyAlignment="1" applyProtection="1">
      <alignment vertical="center" shrinkToFit="1"/>
      <protection locked="0"/>
    </xf>
    <xf numFmtId="0" fontId="21" fillId="6" borderId="0" xfId="5" applyFont="1" applyFill="1" applyAlignment="1" applyProtection="1">
      <alignment horizontal="left" vertical="center"/>
      <protection locked="0"/>
    </xf>
    <xf numFmtId="0" fontId="22" fillId="6" borderId="0" xfId="5" applyFont="1" applyFill="1" applyAlignment="1" applyProtection="1">
      <alignment vertical="center"/>
      <protection locked="0"/>
    </xf>
    <xf numFmtId="0" fontId="18" fillId="6" borderId="0" xfId="5" applyFont="1" applyFill="1" applyAlignment="1" applyProtection="1">
      <alignment horizontal="center" vertical="center"/>
      <protection locked="0"/>
    </xf>
    <xf numFmtId="38" fontId="18" fillId="6" borderId="0" xfId="1" applyFont="1" applyFill="1" applyBorder="1" applyAlignment="1" applyProtection="1">
      <alignment vertical="center"/>
      <protection locked="0"/>
    </xf>
    <xf numFmtId="40" fontId="18" fillId="6" borderId="0" xfId="1" applyNumberFormat="1" applyFont="1" applyFill="1" applyBorder="1" applyAlignment="1" applyProtection="1">
      <alignment vertical="center"/>
      <protection locked="0"/>
    </xf>
    <xf numFmtId="38" fontId="8" fillId="6" borderId="0" xfId="1" applyFont="1" applyFill="1" applyBorder="1" applyAlignment="1" applyProtection="1">
      <alignment vertical="center"/>
      <protection locked="0"/>
    </xf>
    <xf numFmtId="0" fontId="23" fillId="6" borderId="0" xfId="5" applyFont="1" applyFill="1" applyAlignment="1" applyProtection="1">
      <alignment vertical="center"/>
      <protection locked="0"/>
    </xf>
    <xf numFmtId="38" fontId="21" fillId="6" borderId="0" xfId="1" applyFont="1" applyFill="1" applyBorder="1" applyAlignment="1" applyProtection="1">
      <alignment horizontal="right" vertical="top" wrapText="1"/>
      <protection locked="0"/>
    </xf>
    <xf numFmtId="0" fontId="20" fillId="6" borderId="0" xfId="5" applyFont="1" applyFill="1" applyAlignment="1" applyProtection="1">
      <alignment vertical="center"/>
      <protection locked="0"/>
    </xf>
    <xf numFmtId="0" fontId="19" fillId="5" borderId="17" xfId="5" applyFill="1" applyBorder="1" applyAlignment="1" applyProtection="1">
      <alignment vertical="center" wrapText="1"/>
      <protection locked="0"/>
    </xf>
    <xf numFmtId="0" fontId="19" fillId="5" borderId="17" xfId="5" applyFill="1" applyBorder="1" applyAlignment="1" applyProtection="1">
      <alignment vertical="center"/>
      <protection locked="0"/>
    </xf>
    <xf numFmtId="0" fontId="19" fillId="5" borderId="18" xfId="5" applyFill="1" applyBorder="1" applyAlignment="1" applyProtection="1">
      <alignment vertical="center"/>
      <protection locked="0"/>
    </xf>
    <xf numFmtId="38" fontId="29" fillId="5" borderId="38" xfId="1" applyFont="1" applyFill="1" applyBorder="1" applyAlignment="1" applyProtection="1">
      <alignment horizontal="right" shrinkToFit="1"/>
      <protection locked="0"/>
    </xf>
    <xf numFmtId="38" fontId="29" fillId="5" borderId="39" xfId="1" applyFont="1" applyFill="1" applyBorder="1" applyAlignment="1" applyProtection="1">
      <alignment horizontal="right" shrinkToFit="1"/>
      <protection locked="0"/>
    </xf>
    <xf numFmtId="38" fontId="19" fillId="5" borderId="30" xfId="1" applyFont="1" applyFill="1" applyBorder="1" applyAlignment="1" applyProtection="1">
      <alignment horizontal="right" shrinkToFit="1"/>
    </xf>
    <xf numFmtId="0" fontId="22" fillId="5" borderId="13" xfId="4" applyFont="1" applyFill="1" applyBorder="1" applyAlignment="1" applyProtection="1">
      <alignment vertical="center"/>
      <protection locked="0"/>
    </xf>
    <xf numFmtId="0" fontId="18" fillId="5" borderId="13" xfId="4" applyFont="1" applyFill="1" applyBorder="1" applyAlignment="1" applyProtection="1">
      <alignment horizontal="center" vertical="center"/>
      <protection locked="0"/>
    </xf>
    <xf numFmtId="38" fontId="18" fillId="5" borderId="13" xfId="1" applyFont="1" applyFill="1" applyBorder="1" applyAlignment="1" applyProtection="1">
      <alignment vertical="center"/>
      <protection locked="0"/>
    </xf>
    <xf numFmtId="40" fontId="18" fillId="5" borderId="13" xfId="1" applyNumberFormat="1" applyFont="1" applyFill="1" applyBorder="1" applyAlignment="1" applyProtection="1">
      <alignment vertical="center"/>
      <protection locked="0"/>
    </xf>
    <xf numFmtId="38" fontId="8" fillId="5" borderId="13" xfId="1" applyFont="1" applyFill="1" applyBorder="1" applyAlignment="1" applyProtection="1">
      <alignment vertical="center"/>
      <protection locked="0"/>
    </xf>
    <xf numFmtId="0" fontId="26" fillId="5" borderId="20" xfId="4" applyFont="1" applyFill="1" applyBorder="1" applyAlignment="1" applyProtection="1">
      <alignment vertical="center"/>
      <protection locked="0"/>
    </xf>
    <xf numFmtId="38" fontId="21" fillId="5" borderId="43" xfId="1" applyFont="1" applyFill="1" applyBorder="1" applyAlignment="1" applyProtection="1">
      <alignment horizontal="right" vertical="center" shrinkToFit="1"/>
    </xf>
    <xf numFmtId="38" fontId="21" fillId="5" borderId="44" xfId="1" applyFont="1" applyFill="1" applyBorder="1" applyAlignment="1" applyProtection="1">
      <alignment horizontal="right" vertical="center" shrinkToFit="1"/>
    </xf>
    <xf numFmtId="38" fontId="23" fillId="5" borderId="14" xfId="1" applyFont="1" applyFill="1" applyBorder="1" applyAlignment="1" applyProtection="1">
      <alignment horizontal="right" vertical="center" shrinkToFit="1"/>
      <protection locked="0"/>
    </xf>
    <xf numFmtId="0" fontId="22" fillId="5" borderId="24" xfId="4" applyFont="1" applyFill="1" applyBorder="1" applyAlignment="1" applyProtection="1">
      <alignment vertical="center"/>
      <protection locked="0"/>
    </xf>
    <xf numFmtId="0" fontId="18" fillId="5" borderId="24" xfId="4" applyFont="1" applyFill="1" applyBorder="1" applyAlignment="1" applyProtection="1">
      <alignment horizontal="center" vertical="center"/>
      <protection locked="0"/>
    </xf>
    <xf numFmtId="38" fontId="18" fillId="5" borderId="24" xfId="1" applyFont="1" applyFill="1" applyBorder="1" applyAlignment="1" applyProtection="1">
      <alignment vertical="center"/>
      <protection locked="0"/>
    </xf>
    <xf numFmtId="40" fontId="18" fillId="5" borderId="24" xfId="1" applyNumberFormat="1" applyFont="1" applyFill="1" applyBorder="1" applyAlignment="1" applyProtection="1">
      <alignment vertical="center"/>
      <protection locked="0"/>
    </xf>
    <xf numFmtId="38" fontId="8" fillId="5" borderId="24" xfId="1" applyFont="1" applyFill="1" applyBorder="1" applyAlignment="1" applyProtection="1">
      <alignment vertical="center"/>
      <protection locked="0"/>
    </xf>
    <xf numFmtId="0" fontId="26" fillId="5" borderId="25" xfId="4" applyFont="1" applyFill="1" applyBorder="1" applyAlignment="1" applyProtection="1">
      <alignment vertical="center"/>
      <protection locked="0"/>
    </xf>
    <xf numFmtId="38" fontId="21" fillId="5" borderId="32" xfId="1" applyFont="1" applyFill="1" applyBorder="1" applyAlignment="1" applyProtection="1">
      <alignment horizontal="right" vertical="center" shrinkToFit="1"/>
    </xf>
    <xf numFmtId="38" fontId="23" fillId="5" borderId="50" xfId="1" applyFont="1" applyFill="1" applyBorder="1" applyAlignment="1" applyProtection="1">
      <alignment horizontal="right" vertical="center" shrinkToFit="1"/>
      <protection locked="0"/>
    </xf>
    <xf numFmtId="0" fontId="8" fillId="5" borderId="24" xfId="4" applyFont="1" applyFill="1" applyBorder="1" applyAlignment="1" applyProtection="1">
      <alignment horizontal="left" vertical="center" wrapText="1"/>
      <protection locked="0"/>
    </xf>
    <xf numFmtId="0" fontId="8" fillId="5" borderId="13" xfId="4" applyFont="1" applyFill="1" applyBorder="1" applyAlignment="1" applyProtection="1">
      <alignment horizontal="left" vertical="center" wrapText="1"/>
      <protection locked="0"/>
    </xf>
    <xf numFmtId="0" fontId="7" fillId="5" borderId="7" xfId="4" applyFont="1" applyFill="1" applyBorder="1" applyAlignment="1" applyProtection="1">
      <alignment horizontal="center" vertical="center" wrapText="1"/>
      <protection locked="0"/>
    </xf>
    <xf numFmtId="0" fontId="7" fillId="5" borderId="55" xfId="4"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2" xfId="0" applyBorder="1" applyProtection="1">
      <alignment vertical="center"/>
      <protection locked="0"/>
    </xf>
    <xf numFmtId="179" fontId="0" fillId="0" borderId="104" xfId="0" applyNumberFormat="1" applyBorder="1" applyAlignment="1">
      <alignment horizontal="center" vertical="center"/>
    </xf>
    <xf numFmtId="179" fontId="0" fillId="0" borderId="83" xfId="0" applyNumberFormat="1" applyBorder="1" applyAlignment="1">
      <alignment horizontal="center" vertical="center"/>
    </xf>
    <xf numFmtId="0" fontId="0" fillId="0" borderId="6" xfId="0" applyBorder="1" applyAlignment="1" applyProtection="1">
      <alignment horizontal="center" vertical="center" wrapText="1"/>
      <protection locked="0"/>
    </xf>
    <xf numFmtId="0" fontId="7" fillId="0" borderId="55" xfId="3" applyFont="1" applyBorder="1" applyAlignment="1" applyProtection="1">
      <alignment horizontal="center" vertical="center" shrinkToFit="1"/>
      <protection locked="0"/>
    </xf>
    <xf numFmtId="0" fontId="7" fillId="0" borderId="55" xfId="3" applyFont="1" applyBorder="1" applyAlignment="1" applyProtection="1">
      <alignment horizontal="right" vertical="center" shrinkToFit="1"/>
      <protection locked="0"/>
    </xf>
    <xf numFmtId="38" fontId="32" fillId="5" borderId="99" xfId="1" applyFont="1" applyFill="1" applyBorder="1" applyAlignment="1" applyProtection="1">
      <alignment horizontal="right" vertical="center" shrinkToFit="1"/>
      <protection locked="0"/>
    </xf>
    <xf numFmtId="38" fontId="32" fillId="5" borderId="45" xfId="1" applyFont="1" applyFill="1" applyBorder="1" applyAlignment="1" applyProtection="1">
      <alignment horizontal="right" vertical="center" shrinkToFit="1"/>
      <protection locked="0"/>
    </xf>
    <xf numFmtId="38" fontId="10" fillId="5" borderId="30" xfId="1" applyFont="1" applyFill="1" applyBorder="1" applyAlignment="1" applyProtection="1">
      <alignment horizontal="right" vertical="center" shrinkToFit="1"/>
    </xf>
    <xf numFmtId="38" fontId="32" fillId="5" borderId="105" xfId="1" applyFont="1" applyFill="1" applyBorder="1" applyAlignment="1" applyProtection="1">
      <alignment horizontal="right" vertical="center" shrinkToFit="1"/>
      <protection locked="0"/>
    </xf>
    <xf numFmtId="38" fontId="10" fillId="5" borderId="29" xfId="1" applyFont="1" applyFill="1" applyBorder="1" applyAlignment="1" applyProtection="1">
      <alignment horizontal="right" vertical="center" shrinkToFit="1"/>
    </xf>
    <xf numFmtId="38" fontId="10" fillId="5" borderId="5" xfId="1" applyFont="1" applyFill="1" applyBorder="1" applyAlignment="1" applyProtection="1">
      <alignment horizontal="right" vertical="center" shrinkToFit="1"/>
    </xf>
    <xf numFmtId="38" fontId="32" fillId="5" borderId="103" xfId="1" applyFont="1" applyFill="1" applyBorder="1" applyAlignment="1" applyProtection="1">
      <alignment horizontal="right" vertical="center" shrinkToFit="1"/>
      <protection locked="0"/>
    </xf>
    <xf numFmtId="38" fontId="10" fillId="5" borderId="50" xfId="1" applyFont="1" applyFill="1" applyBorder="1" applyAlignment="1" applyProtection="1">
      <alignment horizontal="right" vertical="center" shrinkToFit="1"/>
    </xf>
    <xf numFmtId="0" fontId="24" fillId="0" borderId="5" xfId="4" applyFont="1" applyBorder="1" applyAlignment="1" applyProtection="1">
      <alignment horizontal="right" vertical="center" shrinkToFit="1"/>
      <protection locked="0"/>
    </xf>
    <xf numFmtId="3" fontId="24" fillId="0" borderId="5" xfId="4" applyNumberFormat="1" applyFont="1" applyBorder="1" applyAlignment="1" applyProtection="1">
      <alignment horizontal="right" vertical="center" shrinkToFit="1"/>
      <protection locked="0"/>
    </xf>
    <xf numFmtId="0" fontId="24" fillId="0" borderId="99" xfId="4" applyFont="1" applyBorder="1" applyAlignment="1" applyProtection="1">
      <alignment horizontal="right" vertical="center" shrinkToFit="1"/>
      <protection locked="0"/>
    </xf>
    <xf numFmtId="3" fontId="24" fillId="0" borderId="99" xfId="4" applyNumberFormat="1" applyFont="1" applyBorder="1" applyAlignment="1" applyProtection="1">
      <alignment horizontal="right" vertical="center" shrinkToFit="1"/>
      <protection locked="0"/>
    </xf>
    <xf numFmtId="49" fontId="3" fillId="0" borderId="68" xfId="0" applyNumberFormat="1" applyFont="1" applyBorder="1" applyAlignment="1" applyProtection="1">
      <alignment vertical="center" shrinkToFit="1"/>
      <protection locked="0"/>
    </xf>
    <xf numFmtId="49" fontId="3" fillId="0" borderId="68" xfId="0" applyNumberFormat="1" applyFont="1" applyBorder="1" applyAlignment="1" applyProtection="1">
      <alignment horizontal="left" vertical="center" shrinkToFit="1"/>
      <protection locked="0"/>
    </xf>
    <xf numFmtId="0" fontId="7" fillId="0" borderId="57" xfId="4" applyFont="1" applyBorder="1" applyAlignment="1" applyProtection="1">
      <alignment horizontal="right" vertical="center" shrinkToFit="1"/>
      <protection locked="0"/>
    </xf>
    <xf numFmtId="0" fontId="7" fillId="0" borderId="0" xfId="4" applyFont="1" applyAlignment="1" applyProtection="1">
      <alignment horizontal="center" vertical="center" shrinkToFit="1"/>
      <protection locked="0"/>
    </xf>
    <xf numFmtId="38" fontId="7" fillId="0" borderId="0" xfId="1" applyFont="1" applyFill="1" applyBorder="1" applyAlignment="1" applyProtection="1">
      <alignment horizontal="center" vertical="center" shrinkToFit="1"/>
      <protection locked="0"/>
    </xf>
    <xf numFmtId="40" fontId="7" fillId="0" borderId="0" xfId="1" applyNumberFormat="1" applyFont="1" applyFill="1" applyBorder="1" applyAlignment="1" applyProtection="1">
      <alignment horizontal="center" vertical="center" shrinkToFit="1"/>
      <protection locked="0"/>
    </xf>
    <xf numFmtId="0" fontId="7" fillId="0" borderId="5" xfId="4" applyFont="1" applyBorder="1" applyAlignment="1" applyProtection="1">
      <alignment horizontal="center" vertical="center" shrinkToFit="1"/>
      <protection locked="0"/>
    </xf>
    <xf numFmtId="0" fontId="7" fillId="0" borderId="24" xfId="4" applyFont="1" applyBorder="1" applyAlignment="1" applyProtection="1">
      <alignment horizontal="center" vertical="center" shrinkToFit="1"/>
      <protection locked="0"/>
    </xf>
    <xf numFmtId="38" fontId="7" fillId="0" borderId="24" xfId="1" applyFont="1" applyFill="1" applyBorder="1" applyAlignment="1" applyProtection="1">
      <alignment horizontal="center" vertical="center" shrinkToFit="1"/>
      <protection locked="0"/>
    </xf>
    <xf numFmtId="40" fontId="7" fillId="0" borderId="24" xfId="1" applyNumberFormat="1" applyFont="1" applyFill="1" applyBorder="1" applyAlignment="1" applyProtection="1">
      <alignment horizontal="center" vertical="center" shrinkToFit="1"/>
      <protection locked="0"/>
    </xf>
    <xf numFmtId="38" fontId="7" fillId="0" borderId="24" xfId="1" applyFont="1" applyFill="1" applyBorder="1" applyAlignment="1" applyProtection="1">
      <alignment vertical="center" shrinkToFit="1"/>
      <protection locked="0"/>
    </xf>
    <xf numFmtId="38" fontId="7" fillId="0" borderId="24" xfId="1" applyFont="1" applyBorder="1" applyAlignment="1" applyProtection="1">
      <alignment vertical="center" shrinkToFit="1"/>
      <protection locked="0"/>
    </xf>
    <xf numFmtId="0" fontId="7" fillId="4" borderId="106" xfId="4" applyFont="1" applyFill="1" applyBorder="1" applyAlignment="1" applyProtection="1">
      <alignment vertical="center" shrinkToFit="1"/>
      <protection locked="0"/>
    </xf>
    <xf numFmtId="0" fontId="7" fillId="4" borderId="13" xfId="4" applyFont="1" applyFill="1" applyBorder="1" applyAlignment="1" applyProtection="1">
      <alignment horizontal="center" vertical="center" shrinkToFit="1"/>
      <protection locked="0"/>
    </xf>
    <xf numFmtId="38" fontId="7" fillId="4" borderId="13" xfId="1" applyFont="1" applyFill="1" applyBorder="1" applyAlignment="1" applyProtection="1">
      <alignment vertical="center" shrinkToFit="1"/>
      <protection locked="0"/>
    </xf>
    <xf numFmtId="40" fontId="7" fillId="4" borderId="13" xfId="1" applyNumberFormat="1" applyFont="1" applyFill="1" applyBorder="1" applyAlignment="1" applyProtection="1">
      <alignment vertical="center" shrinkToFit="1"/>
      <protection locked="0"/>
    </xf>
    <xf numFmtId="0" fontId="7" fillId="4" borderId="107" xfId="4" applyFont="1" applyFill="1" applyBorder="1" applyAlignment="1" applyProtection="1">
      <alignment vertical="center" shrinkToFit="1"/>
      <protection locked="0"/>
    </xf>
    <xf numFmtId="0" fontId="7" fillId="4" borderId="95" xfId="4" applyFont="1" applyFill="1" applyBorder="1" applyAlignment="1" applyProtection="1">
      <alignment horizontal="center" vertical="center" shrinkToFit="1"/>
      <protection locked="0"/>
    </xf>
    <xf numFmtId="38" fontId="7" fillId="4" borderId="95" xfId="1" applyFont="1" applyFill="1" applyBorder="1" applyAlignment="1" applyProtection="1">
      <alignment vertical="center" shrinkToFit="1"/>
      <protection locked="0"/>
    </xf>
    <xf numFmtId="40" fontId="7" fillId="4" borderId="95" xfId="1" applyNumberFormat="1" applyFont="1" applyFill="1" applyBorder="1" applyAlignment="1" applyProtection="1">
      <alignment vertical="center" shrinkToFit="1"/>
      <protection locked="0"/>
    </xf>
    <xf numFmtId="49" fontId="3" fillId="0" borderId="5" xfId="0" applyNumberFormat="1" applyFont="1" applyBorder="1" applyAlignment="1" applyProtection="1">
      <alignment vertical="center" wrapText="1"/>
      <protection locked="0"/>
    </xf>
    <xf numFmtId="0" fontId="1" fillId="0" borderId="57" xfId="3" applyBorder="1" applyAlignment="1" applyProtection="1">
      <alignment vertical="center"/>
      <protection locked="0"/>
    </xf>
    <xf numFmtId="0" fontId="0" fillId="0" borderId="55" xfId="0" applyBorder="1" applyAlignment="1" applyProtection="1">
      <alignment vertical="center" shrinkToFit="1"/>
      <protection locked="0"/>
    </xf>
    <xf numFmtId="182" fontId="23" fillId="0" borderId="0" xfId="4" applyNumberFormat="1" applyFont="1" applyAlignment="1" applyProtection="1">
      <alignment vertical="center"/>
      <protection locked="0"/>
    </xf>
    <xf numFmtId="182" fontId="23" fillId="0" borderId="0" xfId="1" applyNumberFormat="1" applyFont="1" applyFill="1" applyBorder="1" applyAlignment="1" applyProtection="1">
      <alignment horizontal="right" vertical="center"/>
      <protection locked="0"/>
    </xf>
    <xf numFmtId="182" fontId="21" fillId="0" borderId="0" xfId="4" applyNumberFormat="1" applyFont="1" applyAlignment="1" applyProtection="1">
      <alignment vertical="center"/>
      <protection locked="0"/>
    </xf>
    <xf numFmtId="182" fontId="21" fillId="0" borderId="0" xfId="4" applyNumberFormat="1" applyFont="1" applyAlignment="1" applyProtection="1">
      <alignment horizontal="right" vertical="center" wrapText="1"/>
      <protection locked="0"/>
    </xf>
    <xf numFmtId="0" fontId="3" fillId="0" borderId="0" xfId="0" applyFont="1" applyAlignment="1" applyProtection="1">
      <alignment horizontal="right" vertical="center" shrinkToFit="1"/>
      <protection locked="0"/>
    </xf>
    <xf numFmtId="183" fontId="24" fillId="0" borderId="5" xfId="4" applyNumberFormat="1" applyFont="1" applyBorder="1" applyAlignment="1" applyProtection="1">
      <alignment horizontal="right" vertical="center" shrinkToFit="1"/>
      <protection locked="0"/>
    </xf>
    <xf numFmtId="183" fontId="24" fillId="0" borderId="99" xfId="4" applyNumberFormat="1" applyFont="1" applyBorder="1" applyAlignment="1" applyProtection="1">
      <alignment horizontal="right" vertical="center" shrinkToFit="1"/>
      <protection locked="0"/>
    </xf>
    <xf numFmtId="0" fontId="8" fillId="0" borderId="108" xfId="0" applyFont="1" applyBorder="1" applyAlignment="1" applyProtection="1">
      <alignment horizontal="left" vertical="center" wrapText="1"/>
      <protection locked="0"/>
    </xf>
    <xf numFmtId="0" fontId="3" fillId="0" borderId="60" xfId="0" applyFont="1" applyBorder="1" applyAlignment="1" applyProtection="1">
      <alignment vertical="center" wrapText="1"/>
      <protection locked="0"/>
    </xf>
    <xf numFmtId="0" fontId="7" fillId="0" borderId="11" xfId="3" applyFont="1" applyBorder="1" applyAlignment="1" applyProtection="1">
      <alignment vertical="center" wrapText="1" shrinkToFit="1"/>
      <protection locked="0"/>
    </xf>
    <xf numFmtId="0" fontId="8" fillId="0" borderId="55" xfId="3" applyFont="1" applyBorder="1" applyAlignment="1" applyProtection="1">
      <alignment vertical="center" wrapText="1" shrinkToFit="1"/>
      <protection locked="0"/>
    </xf>
    <xf numFmtId="0" fontId="8" fillId="0" borderId="25" xfId="4" applyFont="1" applyBorder="1" applyAlignment="1" applyProtection="1">
      <alignment horizontal="left" vertical="center" wrapText="1" shrinkToFit="1"/>
      <protection locked="0"/>
    </xf>
    <xf numFmtId="0" fontId="8" fillId="0" borderId="24" xfId="4" applyFont="1" applyBorder="1" applyAlignment="1" applyProtection="1">
      <alignment horizontal="center" vertical="center" wrapText="1" shrinkToFit="1"/>
      <protection locked="0"/>
    </xf>
    <xf numFmtId="0" fontId="8" fillId="0" borderId="24" xfId="4" applyFont="1" applyBorder="1" applyAlignment="1">
      <alignment horizontal="center" vertical="center" wrapText="1" shrinkToFit="1"/>
    </xf>
    <xf numFmtId="0" fontId="8" fillId="0" borderId="18" xfId="4" applyFont="1" applyBorder="1" applyAlignment="1" applyProtection="1">
      <alignment horizontal="left" vertical="center" wrapText="1" shrinkToFit="1"/>
      <protection locked="0"/>
    </xf>
    <xf numFmtId="0" fontId="8" fillId="0" borderId="5" xfId="4" applyFont="1" applyBorder="1" applyAlignment="1" applyProtection="1">
      <alignment horizontal="left" vertical="center" wrapText="1" shrinkToFit="1"/>
      <protection locked="0"/>
    </xf>
    <xf numFmtId="0" fontId="8" fillId="0" borderId="99" xfId="4" applyFont="1" applyBorder="1" applyAlignment="1" applyProtection="1">
      <alignment horizontal="left" vertical="center" wrapText="1" shrinkToFit="1"/>
      <protection locked="0"/>
    </xf>
    <xf numFmtId="0" fontId="12" fillId="0" borderId="5" xfId="4" applyFont="1" applyBorder="1" applyAlignment="1" applyProtection="1">
      <alignment horizontal="center" vertical="center" wrapText="1" shrinkToFit="1"/>
      <protection locked="0"/>
    </xf>
    <xf numFmtId="0" fontId="12" fillId="0" borderId="99" xfId="4" applyFont="1" applyBorder="1" applyAlignment="1" applyProtection="1">
      <alignment horizontal="center" vertical="center" wrapText="1" shrinkToFit="1"/>
      <protection locked="0"/>
    </xf>
    <xf numFmtId="0" fontId="39" fillId="0" borderId="0" xfId="4" applyFont="1" applyAlignment="1" applyProtection="1">
      <alignment vertical="center"/>
      <protection locked="0"/>
    </xf>
    <xf numFmtId="0" fontId="39" fillId="0" borderId="0" xfId="5" applyFont="1" applyAlignment="1" applyProtection="1">
      <alignment vertical="center"/>
      <protection locked="0"/>
    </xf>
    <xf numFmtId="9" fontId="12" fillId="3" borderId="11" xfId="4" applyNumberFormat="1" applyFont="1" applyFill="1" applyBorder="1" applyAlignment="1">
      <alignment horizontal="center" vertical="center" shrinkToFit="1"/>
    </xf>
    <xf numFmtId="0" fontId="8" fillId="2" borderId="82" xfId="0" applyFont="1" applyFill="1" applyBorder="1" applyAlignment="1" applyProtection="1">
      <alignment horizontal="left" vertical="top"/>
      <protection locked="0"/>
    </xf>
    <xf numFmtId="0" fontId="8" fillId="2" borderId="108" xfId="0" applyFont="1" applyFill="1" applyBorder="1" applyAlignment="1" applyProtection="1">
      <alignment horizontal="left" vertical="center" wrapText="1"/>
      <protection locked="0"/>
    </xf>
    <xf numFmtId="0" fontId="8" fillId="2" borderId="109" xfId="0" applyFont="1" applyFill="1" applyBorder="1" applyAlignment="1" applyProtection="1">
      <alignment horizontal="left" vertical="top"/>
      <protection locked="0"/>
    </xf>
    <xf numFmtId="0" fontId="8" fillId="2" borderId="71" xfId="0" applyFont="1" applyFill="1" applyBorder="1" applyAlignment="1" applyProtection="1">
      <alignment horizontal="left" vertical="center" wrapText="1"/>
      <protection locked="0"/>
    </xf>
    <xf numFmtId="0" fontId="3" fillId="0" borderId="59" xfId="0" applyFont="1" applyBorder="1" applyAlignment="1" applyProtection="1">
      <alignment vertical="center" wrapText="1"/>
      <protection locked="0"/>
    </xf>
    <xf numFmtId="0" fontId="1" fillId="0" borderId="12"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8" fillId="0" borderId="57" xfId="0" applyFont="1" applyBorder="1" applyAlignment="1" applyProtection="1">
      <alignment horizontal="left" vertical="top"/>
      <protection locked="0"/>
    </xf>
    <xf numFmtId="0" fontId="8" fillId="0" borderId="10" xfId="0" applyFont="1" applyBorder="1" applyAlignment="1" applyProtection="1">
      <alignment horizontal="left" vertical="center" wrapText="1"/>
      <protection locked="0"/>
    </xf>
    <xf numFmtId="0" fontId="3" fillId="0" borderId="55" xfId="0" applyFont="1" applyBorder="1" applyAlignment="1" applyProtection="1">
      <alignment vertical="center" wrapText="1"/>
      <protection locked="0"/>
    </xf>
    <xf numFmtId="0" fontId="8" fillId="0" borderId="8" xfId="0" applyFont="1" applyBorder="1" applyAlignment="1" applyProtection="1">
      <alignment horizontal="left" vertical="top"/>
      <protection locked="0"/>
    </xf>
    <xf numFmtId="0" fontId="8" fillId="0" borderId="0" xfId="0" applyFont="1" applyAlignment="1" applyProtection="1">
      <alignment horizontal="left" vertical="center" wrapText="1"/>
      <protection locked="0"/>
    </xf>
    <xf numFmtId="0" fontId="3" fillId="0" borderId="7" xfId="0" applyFont="1" applyBorder="1" applyAlignment="1" applyProtection="1">
      <alignment vertical="center" wrapText="1"/>
      <protection locked="0"/>
    </xf>
    <xf numFmtId="0" fontId="1" fillId="0" borderId="8" xfId="3" applyBorder="1" applyAlignment="1" applyProtection="1">
      <alignment vertical="center"/>
      <protection locked="0"/>
    </xf>
    <xf numFmtId="0" fontId="7" fillId="0" borderId="6" xfId="3" applyFont="1" applyBorder="1" applyAlignment="1" applyProtection="1">
      <alignment vertical="center" wrapText="1" shrinkToFit="1"/>
      <protection locked="0"/>
    </xf>
    <xf numFmtId="0" fontId="8" fillId="0" borderId="7" xfId="3" applyFont="1" applyBorder="1" applyAlignment="1" applyProtection="1">
      <alignment vertical="center" wrapText="1" shrinkToFit="1"/>
      <protection locked="0"/>
    </xf>
    <xf numFmtId="0" fontId="7" fillId="0" borderId="7" xfId="3" applyFont="1" applyBorder="1" applyAlignment="1" applyProtection="1">
      <alignment horizontal="center" vertical="center" shrinkToFit="1"/>
      <protection locked="0"/>
    </xf>
    <xf numFmtId="0" fontId="7" fillId="0" borderId="7" xfId="3" applyFont="1" applyBorder="1" applyAlignment="1" applyProtection="1">
      <alignment horizontal="right" vertical="center" shrinkToFit="1"/>
      <protection locked="0"/>
    </xf>
    <xf numFmtId="0" fontId="1" fillId="2" borderId="57" xfId="3" applyFill="1" applyBorder="1" applyAlignment="1" applyProtection="1">
      <alignment vertical="center"/>
      <protection locked="0"/>
    </xf>
    <xf numFmtId="0" fontId="7" fillId="2" borderId="11" xfId="3" applyFont="1" applyFill="1" applyBorder="1" applyAlignment="1" applyProtection="1">
      <alignment vertical="center" wrapText="1" shrinkToFit="1"/>
      <protection locked="0"/>
    </xf>
    <xf numFmtId="0" fontId="8" fillId="2" borderId="55" xfId="3" applyFont="1" applyFill="1" applyBorder="1" applyAlignment="1" applyProtection="1">
      <alignment vertical="center" wrapText="1" shrinkToFit="1"/>
      <protection locked="0"/>
    </xf>
    <xf numFmtId="0" fontId="7" fillId="2" borderId="55" xfId="3" applyFont="1" applyFill="1" applyBorder="1" applyAlignment="1" applyProtection="1">
      <alignment horizontal="center" vertical="center" shrinkToFit="1"/>
      <protection locked="0"/>
    </xf>
    <xf numFmtId="0" fontId="7" fillId="2" borderId="55" xfId="3" applyFont="1" applyFill="1" applyBorder="1" applyAlignment="1" applyProtection="1">
      <alignment horizontal="right" vertical="center" shrinkToFit="1"/>
      <protection locked="0"/>
    </xf>
    <xf numFmtId="0" fontId="7" fillId="0" borderId="2"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96" xfId="3" applyFont="1" applyBorder="1" applyAlignment="1" applyProtection="1">
      <alignment horizontal="center" vertical="center"/>
      <protection locked="0"/>
    </xf>
    <xf numFmtId="0" fontId="1" fillId="2" borderId="9" xfId="3" applyFill="1" applyBorder="1" applyAlignment="1" applyProtection="1">
      <alignment vertical="center"/>
      <protection locked="0"/>
    </xf>
    <xf numFmtId="0" fontId="7" fillId="2" borderId="25" xfId="3" applyFont="1" applyFill="1" applyBorder="1" applyAlignment="1" applyProtection="1">
      <alignment vertical="center" wrapText="1" shrinkToFit="1"/>
      <protection locked="0"/>
    </xf>
    <xf numFmtId="0" fontId="8" fillId="2" borderId="5" xfId="3" applyFont="1" applyFill="1" applyBorder="1" applyAlignment="1" applyProtection="1">
      <alignment vertical="center" wrapText="1" shrinkToFit="1"/>
      <protection locked="0"/>
    </xf>
    <xf numFmtId="0" fontId="7" fillId="2" borderId="5" xfId="3" applyFont="1" applyFill="1" applyBorder="1" applyAlignment="1" applyProtection="1">
      <alignment horizontal="center" vertical="center" shrinkToFit="1"/>
      <protection locked="0"/>
    </xf>
    <xf numFmtId="0" fontId="7" fillId="2" borderId="5" xfId="3" applyFont="1" applyFill="1" applyBorder="1" applyAlignment="1" applyProtection="1">
      <alignment horizontal="right" vertical="center" shrinkToFit="1"/>
      <protection locked="0"/>
    </xf>
    <xf numFmtId="0" fontId="7" fillId="2" borderId="5" xfId="3" applyFont="1" applyFill="1" applyBorder="1" applyAlignment="1" applyProtection="1">
      <alignment vertical="center" wrapText="1" shrinkToFit="1"/>
      <protection locked="0"/>
    </xf>
    <xf numFmtId="0" fontId="7" fillId="0" borderId="55" xfId="3" applyFont="1" applyBorder="1" applyAlignment="1" applyProtection="1">
      <alignment vertical="center" wrapText="1" shrinkToFit="1"/>
      <protection locked="0"/>
    </xf>
    <xf numFmtId="0" fontId="7" fillId="2" borderId="55" xfId="3" applyFont="1" applyFill="1" applyBorder="1" applyAlignment="1" applyProtection="1">
      <alignment vertical="center" wrapText="1" shrinkToFit="1"/>
      <protection locked="0"/>
    </xf>
    <xf numFmtId="0" fontId="7" fillId="0" borderId="7" xfId="3" applyFont="1" applyBorder="1" applyAlignment="1" applyProtection="1">
      <alignment vertical="center" wrapText="1" shrinkToFit="1"/>
      <protection locked="0"/>
    </xf>
    <xf numFmtId="0" fontId="1" fillId="0" borderId="9" xfId="3" applyBorder="1" applyAlignment="1" applyProtection="1">
      <alignment vertical="center"/>
      <protection locked="0"/>
    </xf>
    <xf numFmtId="0" fontId="7" fillId="0" borderId="25" xfId="3" applyFont="1" applyBorder="1" applyAlignment="1" applyProtection="1">
      <alignment vertical="center" wrapText="1" shrinkToFit="1"/>
      <protection locked="0"/>
    </xf>
    <xf numFmtId="0" fontId="8" fillId="0" borderId="5" xfId="3" applyFont="1" applyBorder="1" applyAlignment="1" applyProtection="1">
      <alignment vertical="center" wrapText="1" shrinkToFit="1"/>
      <protection locked="0"/>
    </xf>
    <xf numFmtId="0" fontId="7" fillId="0" borderId="5" xfId="3" applyFont="1" applyBorder="1" applyAlignment="1" applyProtection="1">
      <alignment horizontal="center" vertical="center" shrinkToFit="1"/>
      <protection locked="0"/>
    </xf>
    <xf numFmtId="0" fontId="7" fillId="0" borderId="5" xfId="3" applyFont="1" applyBorder="1" applyAlignment="1" applyProtection="1">
      <alignment horizontal="right" vertical="center" shrinkToFit="1"/>
      <protection locked="0"/>
    </xf>
    <xf numFmtId="0" fontId="7" fillId="0" borderId="5" xfId="3" applyFont="1" applyBorder="1" applyAlignment="1" applyProtection="1">
      <alignment vertical="center" wrapText="1" shrinkToFit="1"/>
      <protection locked="0"/>
    </xf>
    <xf numFmtId="0" fontId="8" fillId="3" borderId="66" xfId="4" applyFont="1" applyFill="1" applyBorder="1" applyAlignment="1" applyProtection="1">
      <alignment horizontal="center" vertical="center" wrapText="1"/>
      <protection locked="0"/>
    </xf>
    <xf numFmtId="0" fontId="20" fillId="2" borderId="5" xfId="5" applyFont="1" applyFill="1" applyBorder="1" applyAlignment="1" applyProtection="1">
      <alignment horizontal="center" vertical="center" wrapText="1"/>
      <protection locked="0"/>
    </xf>
    <xf numFmtId="0" fontId="8" fillId="2" borderId="9" xfId="4" applyFont="1" applyFill="1" applyBorder="1" applyAlignment="1" applyProtection="1">
      <alignment horizontal="left" vertical="center"/>
      <protection locked="0"/>
    </xf>
    <xf numFmtId="0" fontId="8" fillId="2" borderId="25" xfId="4" applyFont="1" applyFill="1" applyBorder="1" applyAlignment="1" applyProtection="1">
      <alignment horizontal="left" vertical="center" wrapText="1" shrinkToFit="1"/>
      <protection locked="0"/>
    </xf>
    <xf numFmtId="0" fontId="8" fillId="2" borderId="57" xfId="4" applyFont="1" applyFill="1" applyBorder="1" applyAlignment="1" applyProtection="1">
      <alignment horizontal="center" vertical="center" shrinkToFit="1"/>
      <protection locked="0"/>
    </xf>
    <xf numFmtId="0" fontId="7" fillId="2" borderId="57" xfId="4" applyFont="1" applyFill="1" applyBorder="1" applyAlignment="1" applyProtection="1">
      <alignment horizontal="right" vertical="center" shrinkToFit="1"/>
      <protection locked="0"/>
    </xf>
    <xf numFmtId="0" fontId="7" fillId="2" borderId="0" xfId="4" applyFont="1" applyFill="1" applyAlignment="1" applyProtection="1">
      <alignment horizontal="center" vertical="center" shrinkToFit="1"/>
      <protection locked="0"/>
    </xf>
    <xf numFmtId="38" fontId="7" fillId="2" borderId="0" xfId="1" applyFont="1" applyFill="1" applyBorder="1" applyAlignment="1" applyProtection="1">
      <alignment horizontal="center" vertical="center" shrinkToFit="1"/>
      <protection locked="0"/>
    </xf>
    <xf numFmtId="40" fontId="7" fillId="2" borderId="0" xfId="1" applyNumberFormat="1" applyFont="1" applyFill="1" applyBorder="1" applyAlignment="1" applyProtection="1">
      <alignment horizontal="center" vertical="center" shrinkToFit="1"/>
      <protection locked="0"/>
    </xf>
    <xf numFmtId="0" fontId="8" fillId="2" borderId="5" xfId="4" applyFont="1" applyFill="1" applyBorder="1" applyAlignment="1" applyProtection="1">
      <alignment horizontal="left" vertical="center" wrapText="1" shrinkToFit="1"/>
      <protection locked="0"/>
    </xf>
    <xf numFmtId="0" fontId="8" fillId="2" borderId="5" xfId="4" applyFont="1" applyFill="1" applyBorder="1" applyAlignment="1" applyProtection="1">
      <alignment vertical="center" shrinkToFit="1"/>
      <protection locked="0"/>
    </xf>
    <xf numFmtId="0" fontId="8" fillId="2" borderId="5" xfId="4" applyFont="1" applyFill="1" applyBorder="1" applyAlignment="1" applyProtection="1">
      <alignment horizontal="center" vertical="center" shrinkToFit="1"/>
      <protection locked="0"/>
    </xf>
    <xf numFmtId="38" fontId="8" fillId="2" borderId="5" xfId="1" applyFont="1" applyFill="1" applyBorder="1" applyAlignment="1" applyProtection="1">
      <alignment horizontal="center" vertical="center" shrinkToFit="1"/>
      <protection locked="0"/>
    </xf>
    <xf numFmtId="40" fontId="8" fillId="2" borderId="5" xfId="1" applyNumberFormat="1" applyFont="1" applyFill="1" applyBorder="1" applyAlignment="1" applyProtection="1">
      <alignment horizontal="center" vertical="center" shrinkToFit="1"/>
      <protection locked="0"/>
    </xf>
    <xf numFmtId="0" fontId="12" fillId="2" borderId="5" xfId="4" applyFont="1" applyFill="1" applyBorder="1" applyAlignment="1" applyProtection="1">
      <alignment horizontal="center" vertical="center" wrapText="1" shrinkToFit="1"/>
      <protection locked="0"/>
    </xf>
    <xf numFmtId="0" fontId="20" fillId="2" borderId="5" xfId="4" applyFont="1" applyFill="1" applyBorder="1" applyAlignment="1" applyProtection="1">
      <alignment horizontal="center" vertical="center" shrinkToFit="1"/>
      <protection locked="0"/>
    </xf>
    <xf numFmtId="0" fontId="24" fillId="2" borderId="5" xfId="4" applyFont="1" applyFill="1" applyBorder="1" applyAlignment="1" applyProtection="1">
      <alignment horizontal="right" vertical="center" shrinkToFit="1"/>
      <protection locked="0"/>
    </xf>
    <xf numFmtId="3" fontId="24" fillId="2" borderId="5" xfId="4" applyNumberFormat="1" applyFont="1" applyFill="1" applyBorder="1" applyAlignment="1" applyProtection="1">
      <alignment horizontal="right" vertical="center" shrinkToFit="1"/>
      <protection locked="0"/>
    </xf>
    <xf numFmtId="183" fontId="24" fillId="2" borderId="5" xfId="4" applyNumberFormat="1" applyFont="1" applyFill="1" applyBorder="1" applyAlignment="1" applyProtection="1">
      <alignment horizontal="right" vertical="center" shrinkToFit="1"/>
      <protection locked="0"/>
    </xf>
    <xf numFmtId="0" fontId="8" fillId="2" borderId="98" xfId="4" applyFont="1" applyFill="1" applyBorder="1" applyAlignment="1" applyProtection="1">
      <alignment horizontal="right" vertical="center" shrinkToFit="1"/>
      <protection locked="0"/>
    </xf>
    <xf numFmtId="38" fontId="24" fillId="3" borderId="5" xfId="1" applyFont="1" applyFill="1" applyBorder="1" applyAlignment="1" applyProtection="1">
      <alignment horizontal="right" vertical="center" shrinkToFit="1"/>
      <protection locked="0"/>
    </xf>
    <xf numFmtId="38" fontId="24" fillId="3" borderId="103" xfId="1" applyFont="1" applyFill="1" applyBorder="1" applyAlignment="1" applyProtection="1">
      <alignment horizontal="right" vertical="center" shrinkToFit="1"/>
      <protection locked="0"/>
    </xf>
    <xf numFmtId="38" fontId="24" fillId="3" borderId="50" xfId="1" applyFont="1" applyFill="1" applyBorder="1" applyAlignment="1" applyProtection="1">
      <alignment horizontal="right" vertical="center" shrinkToFit="1"/>
    </xf>
    <xf numFmtId="38" fontId="24" fillId="3" borderId="55" xfId="1" applyFont="1" applyFill="1" applyBorder="1" applyAlignment="1" applyProtection="1">
      <alignment horizontal="right" vertical="center" shrinkToFit="1"/>
    </xf>
    <xf numFmtId="38" fontId="24" fillId="3" borderId="110" xfId="1" applyFont="1" applyFill="1" applyBorder="1" applyAlignment="1" applyProtection="1">
      <alignment horizontal="right" vertical="center" shrinkToFit="1"/>
    </xf>
    <xf numFmtId="38" fontId="24" fillId="3" borderId="63" xfId="1" applyFont="1" applyFill="1" applyBorder="1" applyAlignment="1" applyProtection="1">
      <alignment horizontal="right" vertical="center" shrinkToFit="1"/>
    </xf>
    <xf numFmtId="38" fontId="33" fillId="4" borderId="106" xfId="1" applyFont="1" applyFill="1" applyBorder="1" applyAlignment="1" applyProtection="1">
      <alignment horizontal="right" vertical="center" shrinkToFit="1"/>
    </xf>
    <xf numFmtId="38" fontId="33" fillId="4" borderId="111" xfId="1" applyFont="1" applyFill="1" applyBorder="1" applyAlignment="1" applyProtection="1">
      <alignment horizontal="right" vertical="center" shrinkToFit="1"/>
    </xf>
    <xf numFmtId="38" fontId="33" fillId="4" borderId="14" xfId="1" applyFont="1" applyFill="1" applyBorder="1" applyAlignment="1" applyProtection="1">
      <alignment horizontal="right" vertical="center" shrinkToFit="1"/>
    </xf>
    <xf numFmtId="38" fontId="24" fillId="4" borderId="66" xfId="1" applyFont="1" applyFill="1" applyBorder="1" applyAlignment="1" applyProtection="1">
      <alignment horizontal="right" vertical="center" shrinkToFit="1"/>
    </xf>
    <xf numFmtId="38" fontId="24" fillId="4" borderId="112" xfId="1" applyFont="1" applyFill="1" applyBorder="1" applyAlignment="1" applyProtection="1">
      <alignment horizontal="right" vertical="center" shrinkToFit="1"/>
    </xf>
    <xf numFmtId="38" fontId="33" fillId="4" borderId="50" xfId="1" applyFont="1" applyFill="1" applyBorder="1" applyAlignment="1" applyProtection="1">
      <alignment horizontal="right" vertical="center" shrinkToFit="1"/>
      <protection locked="0"/>
    </xf>
    <xf numFmtId="38" fontId="24" fillId="4" borderId="99" xfId="1" applyFont="1" applyFill="1" applyBorder="1" applyAlignment="1" applyProtection="1">
      <alignment horizontal="right" vertical="center" shrinkToFit="1"/>
      <protection locked="0"/>
    </xf>
    <xf numFmtId="38" fontId="24" fillId="4" borderId="113" xfId="1" applyFont="1" applyFill="1" applyBorder="1" applyAlignment="1" applyProtection="1">
      <alignment horizontal="right" vertical="center" shrinkToFit="1"/>
      <protection locked="0"/>
    </xf>
    <xf numFmtId="38" fontId="33" fillId="4" borderId="30" xfId="1" applyFont="1" applyFill="1" applyBorder="1" applyAlignment="1" applyProtection="1">
      <alignment horizontal="right" vertical="center" shrinkToFit="1"/>
    </xf>
    <xf numFmtId="38" fontId="24" fillId="4" borderId="55" xfId="1" applyFont="1" applyFill="1" applyBorder="1" applyAlignment="1" applyProtection="1">
      <alignment horizontal="right" vertical="center" shrinkToFit="1"/>
    </xf>
    <xf numFmtId="38" fontId="24" fillId="4" borderId="110" xfId="1" applyFont="1" applyFill="1" applyBorder="1" applyAlignment="1" applyProtection="1">
      <alignment horizontal="right" vertical="center" shrinkToFit="1"/>
    </xf>
    <xf numFmtId="38" fontId="33" fillId="4" borderId="29" xfId="1" applyFont="1" applyFill="1" applyBorder="1" applyAlignment="1" applyProtection="1">
      <alignment horizontal="right" vertical="center" shrinkToFit="1"/>
    </xf>
    <xf numFmtId="38" fontId="33" fillId="4" borderId="19" xfId="1" applyFont="1" applyFill="1" applyBorder="1" applyAlignment="1" applyProtection="1">
      <alignment horizontal="right" vertical="center" shrinkToFit="1"/>
      <protection locked="0"/>
    </xf>
    <xf numFmtId="38" fontId="24" fillId="4" borderId="106" xfId="1" applyFont="1" applyFill="1" applyBorder="1" applyAlignment="1" applyProtection="1">
      <alignment horizontal="right" vertical="center" shrinkToFit="1"/>
      <protection locked="0"/>
    </xf>
    <xf numFmtId="38" fontId="33" fillId="4" borderId="14" xfId="1" applyFont="1" applyFill="1" applyBorder="1" applyAlignment="1" applyProtection="1">
      <alignment horizontal="right" vertical="center" shrinkToFit="1"/>
      <protection locked="0"/>
    </xf>
    <xf numFmtId="38" fontId="24" fillId="4" borderId="55" xfId="1" applyFont="1" applyFill="1" applyBorder="1" applyAlignment="1" applyProtection="1">
      <alignment horizontal="right" vertical="center" shrinkToFit="1"/>
      <protection locked="0"/>
    </xf>
    <xf numFmtId="38" fontId="33" fillId="4" borderId="50" xfId="1" applyFont="1" applyFill="1" applyBorder="1" applyAlignment="1" applyProtection="1">
      <alignment horizontal="right" vertical="center" shrinkToFit="1"/>
    </xf>
    <xf numFmtId="38" fontId="24" fillId="4" borderId="5" xfId="1" applyFont="1" applyFill="1" applyBorder="1" applyAlignment="1" applyProtection="1">
      <alignment horizontal="right" vertical="center" shrinkToFit="1"/>
      <protection locked="0"/>
    </xf>
    <xf numFmtId="38" fontId="24" fillId="4" borderId="66" xfId="1" applyFont="1" applyFill="1" applyBorder="1" applyAlignment="1" applyProtection="1">
      <alignment horizontal="right" vertical="center" shrinkToFit="1"/>
      <protection locked="0"/>
    </xf>
    <xf numFmtId="38" fontId="24" fillId="4" borderId="112" xfId="1" applyFont="1" applyFill="1" applyBorder="1" applyAlignment="1" applyProtection="1">
      <alignment horizontal="right" vertical="center" shrinkToFit="1"/>
      <protection locked="0"/>
    </xf>
    <xf numFmtId="38" fontId="24" fillId="4" borderId="105" xfId="1" applyFont="1" applyFill="1" applyBorder="1" applyAlignment="1" applyProtection="1">
      <alignment horizontal="right" vertical="center" shrinkToFit="1"/>
    </xf>
    <xf numFmtId="38" fontId="24" fillId="4" borderId="114" xfId="1" applyFont="1" applyFill="1" applyBorder="1" applyAlignment="1" applyProtection="1">
      <alignment horizontal="right" vertical="center" shrinkToFit="1"/>
    </xf>
    <xf numFmtId="38" fontId="24" fillId="4" borderId="5" xfId="1" applyFont="1" applyFill="1" applyBorder="1" applyAlignment="1" applyProtection="1">
      <alignment horizontal="right" vertical="center" shrinkToFit="1"/>
    </xf>
    <xf numFmtId="38" fontId="24" fillId="4" borderId="103" xfId="1" applyFont="1" applyFill="1" applyBorder="1" applyAlignment="1" applyProtection="1">
      <alignment horizontal="right" vertical="center" shrinkToFit="1"/>
    </xf>
    <xf numFmtId="38" fontId="24" fillId="4" borderId="106" xfId="1" applyFont="1" applyFill="1" applyBorder="1" applyAlignment="1" applyProtection="1">
      <alignment horizontal="right" vertical="center" shrinkToFit="1"/>
    </xf>
    <xf numFmtId="38" fontId="24" fillId="4" borderId="111" xfId="1" applyFont="1" applyFill="1" applyBorder="1" applyAlignment="1" applyProtection="1">
      <alignment horizontal="right" vertical="center" shrinkToFit="1"/>
    </xf>
    <xf numFmtId="38" fontId="24" fillId="4" borderId="115" xfId="1" applyFont="1" applyFill="1" applyBorder="1" applyAlignment="1" applyProtection="1">
      <alignment horizontal="right" vertical="center" shrinkToFit="1"/>
    </xf>
    <xf numFmtId="38" fontId="24" fillId="4" borderId="116" xfId="1" applyFont="1" applyFill="1" applyBorder="1" applyAlignment="1" applyProtection="1">
      <alignment horizontal="right" vertical="center" shrinkToFit="1"/>
    </xf>
    <xf numFmtId="38" fontId="33" fillId="4" borderId="28" xfId="1" applyFont="1" applyFill="1" applyBorder="1" applyAlignment="1" applyProtection="1">
      <alignment horizontal="right" vertical="center" shrinkToFit="1"/>
      <protection locked="0"/>
    </xf>
    <xf numFmtId="38" fontId="21" fillId="4" borderId="106" xfId="1" applyFont="1" applyFill="1" applyBorder="1" applyAlignment="1" applyProtection="1">
      <alignment horizontal="right" vertical="center" shrinkToFit="1"/>
      <protection locked="0"/>
    </xf>
    <xf numFmtId="38" fontId="21" fillId="4" borderId="111" xfId="1" applyFont="1" applyFill="1" applyBorder="1" applyAlignment="1" applyProtection="1">
      <alignment horizontal="right" vertical="center" shrinkToFit="1"/>
      <protection locked="0"/>
    </xf>
    <xf numFmtId="0" fontId="7" fillId="0" borderId="61" xfId="3" applyFont="1" applyBorder="1" applyAlignment="1" applyProtection="1">
      <alignment vertical="center" wrapText="1" shrinkToFit="1"/>
      <protection locked="0"/>
    </xf>
    <xf numFmtId="0" fontId="26" fillId="2" borderId="12" xfId="4" applyFont="1" applyFill="1" applyBorder="1" applyAlignment="1" applyProtection="1">
      <alignment horizontal="right" vertical="center" shrinkToFit="1"/>
      <protection locked="0"/>
    </xf>
    <xf numFmtId="181" fontId="21" fillId="2" borderId="42" xfId="4" applyNumberFormat="1" applyFont="1" applyFill="1" applyBorder="1" applyAlignment="1" applyProtection="1">
      <alignment horizontal="right" vertical="center" shrinkToFit="1"/>
      <protection locked="0"/>
    </xf>
    <xf numFmtId="181" fontId="21" fillId="2" borderId="117" xfId="4" applyNumberFormat="1" applyFont="1" applyFill="1" applyBorder="1" applyAlignment="1" applyProtection="1">
      <alignment horizontal="right" vertical="center" shrinkToFit="1"/>
      <protection locked="0"/>
    </xf>
    <xf numFmtId="38" fontId="21" fillId="2" borderId="5" xfId="1" applyFont="1" applyFill="1" applyBorder="1" applyAlignment="1" applyProtection="1">
      <alignment horizontal="right" vertical="center" shrinkToFit="1"/>
    </xf>
    <xf numFmtId="38" fontId="21" fillId="2" borderId="5" xfId="4" applyNumberFormat="1" applyFont="1" applyFill="1" applyBorder="1" applyAlignment="1">
      <alignment horizontal="right" vertical="center" shrinkToFit="1"/>
    </xf>
    <xf numFmtId="38" fontId="21" fillId="2" borderId="98" xfId="4" applyNumberFormat="1" applyFont="1" applyFill="1" applyBorder="1" applyAlignment="1">
      <alignment horizontal="right" vertical="center" shrinkToFit="1"/>
    </xf>
    <xf numFmtId="0" fontId="26" fillId="0" borderId="12" xfId="4" applyFont="1" applyBorder="1" applyAlignment="1" applyProtection="1">
      <alignment horizontal="right" vertical="center" shrinkToFit="1"/>
      <protection locked="0"/>
    </xf>
    <xf numFmtId="181" fontId="21" fillId="0" borderId="42" xfId="4" applyNumberFormat="1" applyFont="1" applyBorder="1" applyAlignment="1" applyProtection="1">
      <alignment horizontal="right" vertical="center" shrinkToFit="1"/>
      <protection locked="0"/>
    </xf>
    <xf numFmtId="181" fontId="21" fillId="0" borderId="117" xfId="4" applyNumberFormat="1" applyFont="1" applyBorder="1" applyAlignment="1" applyProtection="1">
      <alignment horizontal="right" vertical="center" shrinkToFit="1"/>
      <protection locked="0"/>
    </xf>
    <xf numFmtId="38" fontId="21" fillId="0" borderId="5" xfId="1" applyFont="1" applyFill="1" applyBorder="1" applyAlignment="1" applyProtection="1">
      <alignment horizontal="right" vertical="center" shrinkToFit="1"/>
    </xf>
    <xf numFmtId="38" fontId="21" fillId="0" borderId="5" xfId="4" applyNumberFormat="1" applyFont="1" applyBorder="1" applyAlignment="1">
      <alignment horizontal="right" vertical="center" shrinkToFit="1"/>
    </xf>
    <xf numFmtId="38" fontId="21" fillId="0" borderId="98" xfId="4" applyNumberFormat="1" applyFont="1" applyBorder="1" applyAlignment="1">
      <alignment horizontal="right" vertical="center" shrinkToFit="1"/>
    </xf>
    <xf numFmtId="0" fontId="26" fillId="0" borderId="9" xfId="4" applyFont="1" applyBorder="1" applyAlignment="1" applyProtection="1">
      <alignment horizontal="center" vertical="center" shrinkToFit="1"/>
      <protection locked="0"/>
    </xf>
    <xf numFmtId="181" fontId="21" fillId="0" borderId="118" xfId="1" applyNumberFormat="1" applyFont="1" applyFill="1" applyBorder="1" applyAlignment="1" applyProtection="1">
      <alignment horizontal="right" vertical="center" shrinkToFit="1"/>
    </xf>
    <xf numFmtId="181" fontId="21" fillId="0" borderId="47" xfId="1" applyNumberFormat="1" applyFont="1" applyFill="1" applyBorder="1" applyAlignment="1" applyProtection="1">
      <alignment horizontal="right" vertical="center" shrinkToFit="1"/>
    </xf>
    <xf numFmtId="181" fontId="21" fillId="0" borderId="119" xfId="1" applyNumberFormat="1" applyFont="1" applyFill="1" applyBorder="1" applyAlignment="1" applyProtection="1">
      <alignment horizontal="right" vertical="center" shrinkToFit="1"/>
    </xf>
    <xf numFmtId="38" fontId="21" fillId="0" borderId="5" xfId="1" applyFont="1" applyFill="1" applyBorder="1" applyAlignment="1" applyProtection="1">
      <alignment horizontal="right" vertical="center" shrinkToFit="1"/>
      <protection locked="0"/>
    </xf>
    <xf numFmtId="38" fontId="21" fillId="0" borderId="16" xfId="4" applyNumberFormat="1" applyFont="1" applyBorder="1" applyAlignment="1" applyProtection="1">
      <alignment horizontal="right" vertical="center" shrinkToFit="1"/>
      <protection locked="0"/>
    </xf>
    <xf numFmtId="38" fontId="21" fillId="0" borderId="120" xfId="1" applyFont="1" applyFill="1" applyBorder="1" applyAlignment="1" applyProtection="1">
      <alignment horizontal="right" vertical="center" shrinkToFit="1"/>
      <protection locked="0"/>
    </xf>
    <xf numFmtId="38" fontId="26" fillId="4" borderId="26" xfId="1" applyFont="1" applyFill="1" applyBorder="1" applyAlignment="1" applyProtection="1">
      <alignment vertical="center" shrinkToFit="1"/>
      <protection locked="0"/>
    </xf>
    <xf numFmtId="38" fontId="23" fillId="4" borderId="121" xfId="1" applyFont="1" applyFill="1" applyBorder="1" applyAlignment="1" applyProtection="1">
      <alignment horizontal="right" vertical="center" shrinkToFit="1"/>
    </xf>
    <xf numFmtId="38" fontId="23" fillId="4" borderId="106" xfId="1" applyFont="1" applyFill="1" applyBorder="1" applyAlignment="1" applyProtection="1">
      <alignment horizontal="right" vertical="center" shrinkToFit="1"/>
    </xf>
    <xf numFmtId="38" fontId="23" fillId="4" borderId="106" xfId="1" applyFont="1" applyFill="1" applyBorder="1" applyAlignment="1" applyProtection="1">
      <alignment horizontal="right" vertical="center" shrinkToFit="1"/>
      <protection locked="0"/>
    </xf>
    <xf numFmtId="38" fontId="23" fillId="4" borderId="122" xfId="1" applyFont="1" applyFill="1" applyBorder="1" applyAlignment="1" applyProtection="1">
      <alignment horizontal="right" vertical="center" shrinkToFit="1"/>
      <protection locked="0"/>
    </xf>
    <xf numFmtId="0" fontId="26" fillId="4" borderId="123" xfId="4" applyFont="1" applyFill="1" applyBorder="1" applyAlignment="1" applyProtection="1">
      <alignment vertical="center" shrinkToFit="1"/>
      <protection locked="0"/>
    </xf>
    <xf numFmtId="38" fontId="21" fillId="4" borderId="124" xfId="1" applyFont="1" applyFill="1" applyBorder="1" applyAlignment="1" applyProtection="1">
      <alignment horizontal="right" vertical="center" shrinkToFit="1"/>
    </xf>
    <xf numFmtId="38" fontId="21" fillId="4" borderId="107" xfId="1" applyFont="1" applyFill="1" applyBorder="1" applyAlignment="1" applyProtection="1">
      <alignment horizontal="right" vertical="center" shrinkToFit="1"/>
      <protection locked="0"/>
    </xf>
    <xf numFmtId="38" fontId="21" fillId="4" borderId="100" xfId="1" applyFont="1" applyFill="1" applyBorder="1" applyAlignment="1" applyProtection="1">
      <alignment horizontal="right" vertical="center" shrinkToFit="1"/>
      <protection locked="0"/>
    </xf>
    <xf numFmtId="0" fontId="21" fillId="0" borderId="5" xfId="4" applyFont="1" applyBorder="1" applyAlignment="1" applyProtection="1">
      <alignment horizontal="center" vertical="center" shrinkToFit="1"/>
      <protection locked="0"/>
    </xf>
    <xf numFmtId="177" fontId="23" fillId="4" borderId="50" xfId="1" applyNumberFormat="1" applyFont="1" applyFill="1" applyBorder="1" applyAlignment="1" applyProtection="1">
      <alignment horizontal="right" vertical="center" shrinkToFit="1"/>
    </xf>
    <xf numFmtId="0" fontId="11" fillId="7" borderId="0" xfId="2" applyFill="1" applyProtection="1">
      <alignment vertical="center"/>
      <protection locked="0"/>
    </xf>
    <xf numFmtId="0" fontId="11" fillId="0" borderId="0" xfId="2" applyProtection="1">
      <alignment vertical="center"/>
      <protection locked="0"/>
    </xf>
    <xf numFmtId="0" fontId="8" fillId="2" borderId="71" xfId="0" applyFont="1" applyFill="1" applyBorder="1" applyAlignment="1" applyProtection="1">
      <alignment horizontal="left" vertical="center" shrinkToFit="1"/>
      <protection locked="0"/>
    </xf>
    <xf numFmtId="0" fontId="7" fillId="0" borderId="11" xfId="3" applyFont="1" applyBorder="1" applyAlignment="1" applyProtection="1">
      <alignment vertical="center" shrinkToFit="1"/>
      <protection locked="0"/>
    </xf>
    <xf numFmtId="0" fontId="7" fillId="0" borderId="6" xfId="3" applyFont="1" applyBorder="1" applyAlignment="1" applyProtection="1">
      <alignment vertical="center" shrinkToFit="1"/>
      <protection locked="0"/>
    </xf>
    <xf numFmtId="0" fontId="21" fillId="0" borderId="99" xfId="4" applyFont="1" applyBorder="1" applyAlignment="1" applyProtection="1">
      <alignment horizontal="center" vertical="center" shrinkToFit="1"/>
      <protection locked="0"/>
    </xf>
    <xf numFmtId="0" fontId="7" fillId="0" borderId="7" xfId="3" applyFont="1" applyBorder="1" applyAlignment="1" applyProtection="1">
      <alignment vertical="center" shrinkToFit="1"/>
      <protection locked="0"/>
    </xf>
    <xf numFmtId="181" fontId="21" fillId="0" borderId="15" xfId="4" applyNumberFormat="1" applyFont="1" applyBorder="1" applyAlignment="1" applyProtection="1">
      <alignment horizontal="right" vertical="center" shrinkToFit="1"/>
      <protection locked="0"/>
    </xf>
    <xf numFmtId="3" fontId="21" fillId="0" borderId="118" xfId="4" applyNumberFormat="1" applyFont="1" applyBorder="1" applyAlignment="1" applyProtection="1">
      <alignment horizontal="right" vertical="center" shrinkToFit="1"/>
      <protection locked="0"/>
    </xf>
    <xf numFmtId="181" fontId="21" fillId="2" borderId="15" xfId="4" applyNumberFormat="1" applyFont="1" applyFill="1" applyBorder="1" applyAlignment="1" applyProtection="1">
      <alignment horizontal="right" vertical="center" shrinkToFit="1"/>
      <protection locked="0"/>
    </xf>
    <xf numFmtId="181" fontId="21" fillId="2" borderId="125" xfId="4" applyNumberFormat="1" applyFont="1" applyFill="1" applyBorder="1" applyAlignment="1" applyProtection="1">
      <alignment horizontal="right" vertical="center" shrinkToFit="1"/>
      <protection locked="0"/>
    </xf>
    <xf numFmtId="0" fontId="3" fillId="0" borderId="126" xfId="0" applyFont="1" applyBorder="1" applyAlignment="1" applyProtection="1">
      <alignment horizontal="right" vertical="center"/>
      <protection locked="0"/>
    </xf>
    <xf numFmtId="0" fontId="3" fillId="0" borderId="127" xfId="0" applyFont="1" applyBorder="1" applyAlignment="1" applyProtection="1">
      <alignment horizontal="center" vertical="center"/>
      <protection locked="0"/>
    </xf>
    <xf numFmtId="0" fontId="3" fillId="0" borderId="127" xfId="0" applyFont="1" applyBorder="1" applyAlignment="1" applyProtection="1">
      <alignment horizontal="right" vertical="center"/>
      <protection locked="0"/>
    </xf>
    <xf numFmtId="0" fontId="3" fillId="0" borderId="128" xfId="0" applyFont="1" applyBorder="1" applyAlignment="1" applyProtection="1">
      <alignment horizontal="center" vertical="center"/>
      <protection locked="0"/>
    </xf>
    <xf numFmtId="0" fontId="12" fillId="0" borderId="5" xfId="4" applyFont="1" applyBorder="1" applyAlignment="1" applyProtection="1">
      <alignment horizontal="left" vertical="center" wrapText="1" shrinkToFit="1"/>
      <protection locked="0"/>
    </xf>
    <xf numFmtId="0" fontId="7" fillId="0" borderId="25" xfId="3" applyFont="1" applyBorder="1" applyAlignment="1" applyProtection="1">
      <alignment vertical="center" wrapText="1"/>
      <protection locked="0"/>
    </xf>
    <xf numFmtId="0" fontId="8" fillId="0" borderId="83" xfId="0" applyFont="1" applyBorder="1" applyAlignment="1" applyProtection="1">
      <alignment horizontal="left" vertical="top"/>
      <protection locked="0"/>
    </xf>
    <xf numFmtId="0" fontId="8" fillId="0" borderId="56" xfId="0" applyFont="1" applyBorder="1" applyAlignment="1" applyProtection="1">
      <alignment horizontal="left" vertical="center" wrapText="1"/>
      <protection locked="0"/>
    </xf>
    <xf numFmtId="0" fontId="3" fillId="0" borderId="65" xfId="0" applyFont="1" applyBorder="1" applyAlignment="1" applyProtection="1">
      <alignment vertical="center" wrapText="1"/>
      <protection locked="0"/>
    </xf>
    <xf numFmtId="0" fontId="7" fillId="0" borderId="65" xfId="0" applyFont="1" applyBorder="1" applyAlignment="1" applyProtection="1">
      <alignment vertical="center" wrapText="1"/>
      <protection locked="0"/>
    </xf>
    <xf numFmtId="0" fontId="7" fillId="0" borderId="55" xfId="3" applyFont="1" applyBorder="1" applyAlignment="1" applyProtection="1">
      <alignment vertical="center" wrapText="1"/>
      <protection locked="0"/>
    </xf>
    <xf numFmtId="38" fontId="32" fillId="5" borderId="55" xfId="1" applyFont="1" applyFill="1" applyBorder="1" applyAlignment="1" applyProtection="1">
      <alignment horizontal="right" vertical="center" shrinkToFit="1"/>
      <protection locked="0"/>
    </xf>
    <xf numFmtId="38" fontId="32" fillId="5" borderId="110" xfId="1" applyFont="1" applyFill="1" applyBorder="1" applyAlignment="1" applyProtection="1">
      <alignment horizontal="right" vertical="center" shrinkToFit="1"/>
      <protection locked="0"/>
    </xf>
    <xf numFmtId="38" fontId="10" fillId="5" borderId="19" xfId="1" applyFont="1" applyFill="1" applyBorder="1" applyAlignment="1" applyProtection="1">
      <alignment horizontal="right" vertical="center" shrinkToFit="1"/>
    </xf>
    <xf numFmtId="0" fontId="7" fillId="0" borderId="154" xfId="4" applyFont="1" applyBorder="1" applyAlignment="1" applyProtection="1">
      <alignment horizontal="center" vertical="center" wrapText="1"/>
      <protection locked="0"/>
    </xf>
    <xf numFmtId="38" fontId="33" fillId="0" borderId="154" xfId="1" applyFont="1" applyFill="1" applyBorder="1" applyAlignment="1" applyProtection="1">
      <alignment horizontal="right" vertical="center" shrinkToFit="1"/>
      <protection locked="0"/>
    </xf>
    <xf numFmtId="38" fontId="24" fillId="0" borderId="154" xfId="1" applyFont="1" applyFill="1" applyBorder="1" applyAlignment="1" applyProtection="1">
      <alignment horizontal="right" vertical="center" shrinkToFit="1"/>
    </xf>
    <xf numFmtId="0" fontId="7" fillId="0" borderId="0" xfId="4" applyFont="1" applyAlignment="1" applyProtection="1">
      <alignment horizontal="center" vertical="center" wrapText="1"/>
      <protection locked="0"/>
    </xf>
    <xf numFmtId="38" fontId="33" fillId="0" borderId="0" xfId="1" applyFont="1" applyFill="1" applyBorder="1" applyAlignment="1" applyProtection="1">
      <alignment horizontal="right" vertical="center" shrinkToFit="1"/>
      <protection locked="0"/>
    </xf>
    <xf numFmtId="38" fontId="24" fillId="0" borderId="0" xfId="1" applyFont="1" applyFill="1" applyBorder="1" applyAlignment="1" applyProtection="1">
      <alignment horizontal="right" vertical="center" shrinkToFit="1"/>
    </xf>
    <xf numFmtId="0" fontId="8" fillId="0" borderId="0" xfId="4" applyFont="1" applyAlignment="1" applyProtection="1">
      <alignment horizontal="left" vertical="center"/>
      <protection locked="0"/>
    </xf>
    <xf numFmtId="38" fontId="33" fillId="0" borderId="0" xfId="1" applyFont="1" applyFill="1" applyBorder="1" applyAlignment="1" applyProtection="1">
      <alignment horizontal="right" vertical="center" shrinkToFit="1"/>
    </xf>
    <xf numFmtId="0" fontId="0" fillId="0" borderId="55" xfId="0" applyBorder="1" applyAlignment="1">
      <alignment horizontal="center" vertical="center" wrapText="1"/>
    </xf>
    <xf numFmtId="0" fontId="34" fillId="7" borderId="0" xfId="2" applyFont="1" applyFill="1" applyAlignment="1" applyProtection="1">
      <alignment horizontal="distributed" vertical="center" indent="2"/>
      <protection locked="0"/>
    </xf>
    <xf numFmtId="0" fontId="34" fillId="7" borderId="0" xfId="2" applyFont="1" applyFill="1" applyAlignment="1" applyProtection="1">
      <alignment horizontal="distributed" vertical="center" indent="4"/>
      <protection locked="0"/>
    </xf>
    <xf numFmtId="0" fontId="36" fillId="7" borderId="0" xfId="2" applyFont="1" applyFill="1" applyAlignment="1" applyProtection="1">
      <alignment horizontal="center" vertical="center" wrapText="1"/>
      <protection locked="0"/>
    </xf>
    <xf numFmtId="55" fontId="37" fillId="7" borderId="0" xfId="2" applyNumberFormat="1" applyFont="1" applyFill="1" applyAlignment="1" applyProtection="1">
      <alignment horizontal="center" vertical="center"/>
      <protection locked="0"/>
    </xf>
    <xf numFmtId="0" fontId="37" fillId="7" borderId="0" xfId="2" applyFont="1" applyFill="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right" vertical="center"/>
      <protection locked="0"/>
    </xf>
    <xf numFmtId="0" fontId="3" fillId="0" borderId="5" xfId="0" applyFont="1" applyBorder="1" applyAlignment="1" applyProtection="1">
      <alignment horizontal="center" vertical="center"/>
      <protection locked="0"/>
    </xf>
    <xf numFmtId="0" fontId="3" fillId="0" borderId="74"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68" xfId="0" applyFont="1" applyBorder="1" applyAlignment="1" applyProtection="1">
      <alignment horizontal="left" vertical="center" wrapText="1"/>
      <protection locked="0"/>
    </xf>
    <xf numFmtId="178" fontId="3" fillId="0" borderId="5" xfId="0" applyNumberFormat="1" applyFont="1" applyBorder="1" applyAlignment="1" applyProtection="1">
      <alignment horizontal="right" vertical="center"/>
      <protection locked="0"/>
    </xf>
    <xf numFmtId="0" fontId="3" fillId="0" borderId="83" xfId="0" applyFont="1" applyBorder="1" applyAlignment="1" applyProtection="1">
      <alignment horizontal="left" vertical="center"/>
      <protection locked="0"/>
    </xf>
    <xf numFmtId="0" fontId="3" fillId="0" borderId="56" xfId="0" applyFont="1" applyBorder="1" applyAlignment="1" applyProtection="1">
      <alignment horizontal="left" vertical="center"/>
      <protection locked="0"/>
    </xf>
    <xf numFmtId="0" fontId="3" fillId="0" borderId="85"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84" xfId="0" applyFont="1" applyBorder="1" applyAlignment="1" applyProtection="1">
      <alignment horizontal="left" vertical="center"/>
      <protection locked="0"/>
    </xf>
    <xf numFmtId="180" fontId="3" fillId="0" borderId="74" xfId="0" applyNumberFormat="1" applyFont="1" applyBorder="1" applyAlignment="1" applyProtection="1">
      <alignment horizontal="left" vertical="center" wrapText="1"/>
      <protection locked="0"/>
    </xf>
    <xf numFmtId="180" fontId="3" fillId="0" borderId="73" xfId="0" applyNumberFormat="1" applyFont="1" applyBorder="1" applyAlignment="1" applyProtection="1">
      <alignment horizontal="left" vertical="center" wrapText="1"/>
      <protection locked="0"/>
    </xf>
    <xf numFmtId="180" fontId="3" fillId="0" borderId="68" xfId="0" applyNumberFormat="1" applyFont="1" applyBorder="1" applyAlignment="1" applyProtection="1">
      <alignment horizontal="left" vertical="center" wrapText="1"/>
      <protection locked="0"/>
    </xf>
    <xf numFmtId="49" fontId="3" fillId="0" borderId="126" xfId="0" applyNumberFormat="1" applyFont="1" applyBorder="1" applyAlignment="1" applyProtection="1">
      <alignment horizontal="left" vertical="center" wrapText="1"/>
      <protection locked="0"/>
    </xf>
    <xf numFmtId="49" fontId="3" fillId="0" borderId="127" xfId="0" applyNumberFormat="1" applyFont="1" applyBorder="1" applyAlignment="1" applyProtection="1">
      <alignment horizontal="left" vertical="center" wrapText="1"/>
      <protection locked="0"/>
    </xf>
    <xf numFmtId="49" fontId="3" fillId="0" borderId="79" xfId="0" applyNumberFormat="1"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32" xfId="0" applyFont="1" applyBorder="1" applyAlignment="1" applyProtection="1">
      <alignment horizontal="left" vertical="center" wrapText="1"/>
      <protection locked="0"/>
    </xf>
    <xf numFmtId="49" fontId="1" fillId="0" borderId="0" xfId="0" applyNumberFormat="1" applyFont="1" applyAlignment="1" applyProtection="1">
      <alignment horizontal="center" vertical="center" shrinkToFit="1"/>
      <protection locked="0"/>
    </xf>
    <xf numFmtId="49" fontId="3" fillId="0" borderId="129" xfId="0" applyNumberFormat="1" applyFont="1" applyBorder="1" applyAlignment="1" applyProtection="1">
      <alignment horizontal="left" vertical="center" wrapText="1"/>
      <protection locked="0"/>
    </xf>
    <xf numFmtId="49" fontId="3" fillId="0" borderId="71" xfId="0" applyNumberFormat="1" applyFont="1" applyBorder="1" applyAlignment="1" applyProtection="1">
      <alignment horizontal="left" vertical="center" wrapText="1"/>
      <protection locked="0"/>
    </xf>
    <xf numFmtId="49" fontId="3" fillId="0" borderId="67" xfId="0" applyNumberFormat="1" applyFont="1" applyBorder="1" applyAlignment="1" applyProtection="1">
      <alignment horizontal="left" vertical="center" wrapText="1"/>
      <protection locked="0"/>
    </xf>
    <xf numFmtId="49" fontId="3" fillId="0" borderId="74" xfId="0" applyNumberFormat="1" applyFont="1" applyBorder="1" applyAlignment="1" applyProtection="1">
      <alignment horizontal="left" vertical="center" wrapText="1"/>
      <protection locked="0"/>
    </xf>
    <xf numFmtId="49" fontId="3" fillId="0" borderId="73" xfId="0" applyNumberFormat="1" applyFont="1" applyBorder="1" applyAlignment="1" applyProtection="1">
      <alignment horizontal="left" vertical="center" wrapText="1"/>
      <protection locked="0"/>
    </xf>
    <xf numFmtId="49" fontId="3" fillId="0" borderId="68" xfId="0" applyNumberFormat="1"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3" fillId="0" borderId="74" xfId="0" applyFont="1" applyBorder="1" applyAlignment="1" applyProtection="1">
      <alignment horizontal="right" vertical="center"/>
      <protection locked="0"/>
    </xf>
    <xf numFmtId="0" fontId="3" fillId="0" borderId="73" xfId="0" applyFont="1" applyBorder="1" applyAlignment="1" applyProtection="1">
      <alignment horizontal="right" vertical="center"/>
      <protection locked="0"/>
    </xf>
    <xf numFmtId="0" fontId="3" fillId="0" borderId="56" xfId="0" applyFont="1" applyBorder="1" applyAlignment="1" applyProtection="1">
      <alignment horizontal="center" vertical="center"/>
      <protection locked="0"/>
    </xf>
    <xf numFmtId="0" fontId="3" fillId="0" borderId="78" xfId="0" applyFont="1" applyBorder="1" applyAlignment="1" applyProtection="1">
      <alignment horizontal="left" vertical="center"/>
      <protection locked="0"/>
    </xf>
    <xf numFmtId="0" fontId="3" fillId="0" borderId="132" xfId="0" applyFont="1" applyBorder="1" applyAlignment="1" applyProtection="1">
      <alignment horizontal="left" vertical="center"/>
      <protection locked="0"/>
    </xf>
    <xf numFmtId="0" fontId="3" fillId="0" borderId="5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29"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68" xfId="0" applyFont="1" applyBorder="1" applyAlignment="1" applyProtection="1">
      <alignment horizontal="left" vertical="center"/>
      <protection locked="0"/>
    </xf>
    <xf numFmtId="0" fontId="3" fillId="0" borderId="72" xfId="0" applyFont="1" applyBorder="1" applyAlignment="1" applyProtection="1">
      <alignment horizontal="left" vertical="center"/>
      <protection locked="0"/>
    </xf>
    <xf numFmtId="0" fontId="3" fillId="0" borderId="131"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33" xfId="0" applyFont="1" applyBorder="1" applyAlignment="1" applyProtection="1">
      <alignment horizontal="left" vertical="center"/>
      <protection locked="0"/>
    </xf>
    <xf numFmtId="0" fontId="7" fillId="0" borderId="10" xfId="0" applyFont="1" applyBorder="1" applyAlignment="1" applyProtection="1">
      <alignment vertical="center" shrinkToFit="1"/>
      <protection locked="0"/>
    </xf>
    <xf numFmtId="0" fontId="3" fillId="0" borderId="31" xfId="0" applyFont="1" applyBorder="1" applyAlignment="1" applyProtection="1">
      <alignment horizontal="center" vertical="center"/>
      <protection locked="0"/>
    </xf>
    <xf numFmtId="178" fontId="3" fillId="0" borderId="9" xfId="0" applyNumberFormat="1" applyFont="1" applyBorder="1" applyAlignment="1" applyProtection="1">
      <alignment horizontal="center" vertical="center"/>
      <protection locked="0"/>
    </xf>
    <xf numFmtId="178" fontId="3" fillId="0" borderId="24" xfId="0" applyNumberFormat="1"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0" fontId="3" fillId="0" borderId="126" xfId="0" applyFont="1" applyBorder="1" applyAlignment="1" applyProtection="1">
      <alignment horizontal="left" vertical="center" wrapText="1"/>
      <protection locked="0"/>
    </xf>
    <xf numFmtId="0" fontId="3" fillId="0" borderId="127" xfId="0" applyFont="1" applyBorder="1" applyAlignment="1" applyProtection="1">
      <alignment horizontal="left" vertical="center" wrapText="1"/>
      <protection locked="0"/>
    </xf>
    <xf numFmtId="0" fontId="3" fillId="0" borderId="74" xfId="0" applyFont="1" applyBorder="1" applyAlignment="1" applyProtection="1">
      <alignment horizontal="left" vertical="center"/>
      <protection locked="0"/>
    </xf>
    <xf numFmtId="180" fontId="3" fillId="0" borderId="74" xfId="0" applyNumberFormat="1" applyFont="1" applyBorder="1" applyAlignment="1" applyProtection="1">
      <alignment vertical="center" wrapText="1"/>
      <protection locked="0"/>
    </xf>
    <xf numFmtId="180" fontId="3" fillId="0" borderId="73" xfId="0" applyNumberFormat="1" applyFont="1" applyBorder="1" applyAlignment="1" applyProtection="1">
      <alignment vertical="center" wrapText="1"/>
      <protection locked="0"/>
    </xf>
    <xf numFmtId="180" fontId="3" fillId="0" borderId="68" xfId="0" applyNumberFormat="1" applyFont="1" applyBorder="1" applyAlignment="1" applyProtection="1">
      <alignment vertical="center" wrapText="1"/>
      <protection locked="0"/>
    </xf>
    <xf numFmtId="0" fontId="3" fillId="0" borderId="76" xfId="0" applyFont="1" applyBorder="1" applyAlignment="1" applyProtection="1">
      <alignment horizontal="left" vertical="center"/>
      <protection locked="0"/>
    </xf>
    <xf numFmtId="180" fontId="3" fillId="0" borderId="129" xfId="0" applyNumberFormat="1" applyFont="1" applyBorder="1" applyAlignment="1" applyProtection="1">
      <alignment horizontal="left" vertical="center" wrapText="1"/>
      <protection locked="0"/>
    </xf>
    <xf numFmtId="180" fontId="3" fillId="0" borderId="71" xfId="0" applyNumberFormat="1" applyFont="1" applyBorder="1" applyAlignment="1" applyProtection="1">
      <alignment horizontal="left" vertical="center" wrapText="1"/>
      <protection locked="0"/>
    </xf>
    <xf numFmtId="180" fontId="3" fillId="0" borderId="67" xfId="0" applyNumberFormat="1" applyFont="1" applyBorder="1" applyAlignment="1" applyProtection="1">
      <alignment horizontal="left" vertical="center" wrapText="1"/>
      <protection locked="0"/>
    </xf>
    <xf numFmtId="0" fontId="3" fillId="0" borderId="109" xfId="0" applyFont="1" applyBorder="1" applyAlignment="1" applyProtection="1">
      <alignment horizontal="left" vertical="center"/>
      <protection locked="0"/>
    </xf>
    <xf numFmtId="0" fontId="3" fillId="0" borderId="71" xfId="0" applyFont="1" applyBorder="1" applyAlignment="1" applyProtection="1">
      <alignment horizontal="left" vertical="center"/>
      <protection locked="0"/>
    </xf>
    <xf numFmtId="0" fontId="3" fillId="0" borderId="86" xfId="0" applyFont="1" applyBorder="1" applyAlignment="1" applyProtection="1">
      <alignment horizontal="left" vertical="center"/>
      <protection locked="0"/>
    </xf>
    <xf numFmtId="0" fontId="3" fillId="0" borderId="56" xfId="0" applyFont="1" applyBorder="1" applyAlignment="1" applyProtection="1">
      <alignment horizontal="right" vertical="center"/>
      <protection locked="0"/>
    </xf>
    <xf numFmtId="49" fontId="3" fillId="0" borderId="74" xfId="0" applyNumberFormat="1" applyFont="1" applyBorder="1" applyAlignment="1" applyProtection="1">
      <alignment horizontal="left" vertical="center"/>
      <protection locked="0"/>
    </xf>
    <xf numFmtId="49" fontId="3" fillId="0" borderId="73" xfId="0" applyNumberFormat="1" applyFont="1" applyBorder="1" applyAlignment="1" applyProtection="1">
      <alignment horizontal="left" vertical="center"/>
      <protection locked="0"/>
    </xf>
    <xf numFmtId="49" fontId="3" fillId="0" borderId="76" xfId="0" applyNumberFormat="1" applyFont="1" applyBorder="1" applyAlignment="1" applyProtection="1">
      <alignment horizontal="left" vertical="center" wrapText="1"/>
      <protection locked="0"/>
    </xf>
    <xf numFmtId="49" fontId="3" fillId="0" borderId="56" xfId="0" applyNumberFormat="1" applyFont="1" applyBorder="1" applyAlignment="1" applyProtection="1">
      <alignment horizontal="left" vertical="center" wrapText="1"/>
      <protection locked="0"/>
    </xf>
    <xf numFmtId="49" fontId="3" fillId="0" borderId="69" xfId="0" applyNumberFormat="1" applyFont="1" applyBorder="1" applyAlignment="1" applyProtection="1">
      <alignment horizontal="left" vertical="center" wrapText="1"/>
      <protection locked="0"/>
    </xf>
    <xf numFmtId="0" fontId="3" fillId="0" borderId="75" xfId="0" applyFont="1" applyBorder="1" applyAlignment="1" applyProtection="1">
      <alignment horizontal="left" vertical="center"/>
      <protection locked="0"/>
    </xf>
    <xf numFmtId="0" fontId="3" fillId="0" borderId="130" xfId="0" applyFont="1" applyBorder="1" applyAlignment="1" applyProtection="1">
      <alignment horizontal="left" vertical="center"/>
      <protection locked="0"/>
    </xf>
    <xf numFmtId="0" fontId="6" fillId="0" borderId="0" xfId="0" applyFont="1" applyAlignment="1" applyProtection="1">
      <alignment vertical="center" shrinkToFit="1"/>
      <protection locked="0"/>
    </xf>
    <xf numFmtId="0" fontId="3" fillId="0" borderId="129" xfId="0" applyFont="1" applyBorder="1" applyAlignment="1" applyProtection="1">
      <alignment horizontal="right" vertical="center"/>
      <protection locked="0"/>
    </xf>
    <xf numFmtId="0" fontId="3" fillId="0" borderId="71" xfId="0" applyFont="1" applyBorder="1" applyAlignment="1" applyProtection="1">
      <alignment horizontal="right" vertical="center"/>
      <protection locked="0"/>
    </xf>
    <xf numFmtId="180" fontId="3" fillId="0" borderId="76" xfId="0" applyNumberFormat="1" applyFont="1" applyBorder="1" applyAlignment="1" applyProtection="1">
      <alignment horizontal="left" vertical="center" wrapText="1"/>
      <protection locked="0"/>
    </xf>
    <xf numFmtId="180" fontId="3" fillId="0" borderId="56" xfId="0" applyNumberFormat="1" applyFont="1" applyBorder="1" applyAlignment="1" applyProtection="1">
      <alignment horizontal="left" vertical="center" wrapText="1"/>
      <protection locked="0"/>
    </xf>
    <xf numFmtId="180" fontId="3" fillId="0" borderId="69" xfId="0" applyNumberFormat="1" applyFont="1" applyBorder="1" applyAlignment="1" applyProtection="1">
      <alignment horizontal="left" vertical="center"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3" fillId="0" borderId="0" xfId="0" applyFont="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8" fillId="0" borderId="12" xfId="0" applyFont="1" applyBorder="1" applyAlignment="1" applyProtection="1">
      <alignment horizontal="center" vertical="center" textRotation="255" shrinkToFit="1"/>
      <protection locked="0"/>
    </xf>
    <xf numFmtId="0" fontId="0" fillId="0" borderId="8" xfId="0" applyBorder="1" applyAlignment="1">
      <alignment horizontal="center" vertical="center" textRotation="255" shrinkToFit="1"/>
    </xf>
    <xf numFmtId="0" fontId="8" fillId="0" borderId="66" xfId="0" applyFont="1" applyBorder="1" applyAlignment="1" applyProtection="1">
      <alignment horizontal="center" vertical="center" textRotation="255" shrinkToFit="1"/>
      <protection locked="0"/>
    </xf>
    <xf numFmtId="0" fontId="0" fillId="0" borderId="7" xfId="0" applyBorder="1" applyAlignment="1">
      <alignment horizontal="center" vertical="center" textRotation="255" shrinkToFit="1"/>
    </xf>
    <xf numFmtId="0" fontId="0" fillId="0" borderId="57" xfId="0" applyBorder="1" applyAlignment="1">
      <alignment horizontal="center" vertical="center" textRotation="255" shrinkToFit="1"/>
    </xf>
    <xf numFmtId="0" fontId="0" fillId="0" borderId="55" xfId="0" applyBorder="1" applyAlignment="1">
      <alignment horizontal="center" vertical="center" textRotation="255" shrinkToFit="1"/>
    </xf>
    <xf numFmtId="0" fontId="8" fillId="0" borderId="7" xfId="0" applyFont="1" applyBorder="1" applyAlignment="1" applyProtection="1">
      <alignment horizontal="center" vertical="center" textRotation="255" shrinkToFit="1"/>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13" fillId="0" borderId="66" xfId="0" applyFont="1" applyBorder="1" applyAlignment="1" applyProtection="1">
      <alignment horizontal="left" vertical="center" wrapText="1"/>
      <protection locked="0"/>
    </xf>
    <xf numFmtId="0" fontId="13" fillId="0" borderId="55" xfId="0" applyFont="1" applyBorder="1" applyAlignment="1" applyProtection="1">
      <alignment vertical="center" wrapText="1"/>
      <protection locked="0"/>
    </xf>
    <xf numFmtId="0" fontId="13" fillId="0" borderId="55" xfId="0" applyFont="1" applyBorder="1" applyAlignment="1" applyProtection="1">
      <alignment horizontal="left" vertical="center" wrapText="1"/>
      <protection locked="0"/>
    </xf>
    <xf numFmtId="0" fontId="12" fillId="0" borderId="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3" fillId="0" borderId="7"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protection locked="0"/>
    </xf>
    <xf numFmtId="0" fontId="13" fillId="0" borderId="62"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3" fontId="7" fillId="0" borderId="0" xfId="3" applyNumberFormat="1" applyFont="1" applyAlignment="1" applyProtection="1">
      <alignment horizontal="center" vertical="center"/>
      <protection locked="0"/>
    </xf>
    <xf numFmtId="0" fontId="1" fillId="0" borderId="0" xfId="3" applyAlignment="1" applyProtection="1">
      <alignment vertical="center"/>
      <protection locked="0"/>
    </xf>
    <xf numFmtId="0" fontId="6" fillId="0" borderId="0" xfId="3" applyFont="1" applyAlignment="1" applyProtection="1">
      <alignment horizontal="left" vertical="center"/>
      <protection locked="0"/>
    </xf>
    <xf numFmtId="0" fontId="4" fillId="0" borderId="0" xfId="3" applyFont="1" applyAlignment="1" applyProtection="1">
      <alignment horizontal="left" vertical="center"/>
      <protection locked="0"/>
    </xf>
    <xf numFmtId="0" fontId="14" fillId="0" borderId="0" xfId="3" applyFont="1" applyAlignment="1" applyProtection="1">
      <alignment horizontal="left" vertical="center"/>
      <protection locked="0"/>
    </xf>
    <xf numFmtId="0" fontId="7" fillId="0" borderId="134" xfId="3" applyFont="1" applyBorder="1" applyAlignment="1" applyProtection="1">
      <alignment horizontal="center" vertical="center"/>
      <protection locked="0"/>
    </xf>
    <xf numFmtId="0" fontId="7" fillId="0" borderId="4" xfId="3" applyFont="1" applyBorder="1" applyAlignment="1" applyProtection="1">
      <alignment horizontal="center" vertical="center"/>
      <protection locked="0"/>
    </xf>
    <xf numFmtId="0" fontId="7" fillId="0" borderId="1" xfId="3" applyFont="1" applyBorder="1" applyAlignment="1" applyProtection="1">
      <alignment horizontal="center" vertical="center"/>
      <protection locked="0"/>
    </xf>
    <xf numFmtId="0" fontId="17" fillId="0" borderId="12" xfId="3"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17" fillId="0" borderId="66" xfId="3"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57" xfId="0" applyBorder="1" applyAlignment="1">
      <alignment horizontal="center" vertical="center" wrapText="1"/>
    </xf>
    <xf numFmtId="0" fontId="0" fillId="0" borderId="55" xfId="0" applyBorder="1" applyAlignment="1">
      <alignment horizontal="center" vertical="center" wrapText="1"/>
    </xf>
    <xf numFmtId="0" fontId="7" fillId="5" borderId="24" xfId="4" applyFont="1" applyFill="1" applyBorder="1" applyAlignment="1" applyProtection="1">
      <alignment horizontal="left" vertical="center" wrapText="1"/>
      <protection locked="0"/>
    </xf>
    <xf numFmtId="0" fontId="7" fillId="5" borderId="25" xfId="4" applyFont="1" applyFill="1" applyBorder="1" applyAlignment="1" applyProtection="1">
      <alignment horizontal="left" vertical="center" wrapText="1"/>
      <protection locked="0"/>
    </xf>
    <xf numFmtId="0" fontId="8" fillId="0" borderId="0" xfId="4" applyFont="1" applyAlignment="1" applyProtection="1">
      <alignment horizontal="left" vertical="center"/>
      <protection locked="0"/>
    </xf>
    <xf numFmtId="0" fontId="7" fillId="5" borderId="10" xfId="4" applyFont="1" applyFill="1" applyBorder="1" applyAlignment="1" applyProtection="1">
      <alignment horizontal="left" vertical="center" wrapText="1"/>
      <protection locked="0"/>
    </xf>
    <xf numFmtId="0" fontId="7" fillId="5" borderId="11" xfId="4" applyFont="1" applyFill="1" applyBorder="1" applyAlignment="1" applyProtection="1">
      <alignment horizontal="left" vertical="center" wrapText="1"/>
      <protection locked="0"/>
    </xf>
    <xf numFmtId="0" fontId="7" fillId="5" borderId="45" xfId="4" applyFont="1" applyFill="1" applyBorder="1" applyAlignment="1" applyProtection="1">
      <alignment horizontal="left" vertical="center" wrapText="1"/>
      <protection locked="0"/>
    </xf>
    <xf numFmtId="0" fontId="7" fillId="5" borderId="17" xfId="4" applyFont="1" applyFill="1" applyBorder="1" applyAlignment="1" applyProtection="1">
      <alignment horizontal="left" vertical="center" wrapText="1"/>
      <protection locked="0"/>
    </xf>
    <xf numFmtId="0" fontId="7" fillId="5" borderId="18" xfId="4" applyFont="1" applyFill="1" applyBorder="1" applyAlignment="1" applyProtection="1">
      <alignment horizontal="left" vertical="center" wrapText="1"/>
      <protection locked="0"/>
    </xf>
    <xf numFmtId="0" fontId="7" fillId="5" borderId="22" xfId="4" applyFont="1" applyFill="1" applyBorder="1" applyAlignment="1" applyProtection="1">
      <alignment horizontal="left" vertical="center" wrapText="1"/>
      <protection locked="0"/>
    </xf>
    <xf numFmtId="0" fontId="7" fillId="5" borderId="23" xfId="4" applyFont="1" applyFill="1" applyBorder="1" applyAlignment="1" applyProtection="1">
      <alignment horizontal="left" vertical="center" wrapText="1"/>
      <protection locked="0"/>
    </xf>
    <xf numFmtId="0" fontId="8" fillId="3" borderId="66" xfId="4" applyFont="1" applyFill="1" applyBorder="1" applyAlignment="1" applyProtection="1">
      <alignment horizontal="center" vertical="center" wrapText="1"/>
      <protection locked="0"/>
    </xf>
    <xf numFmtId="0" fontId="8" fillId="4" borderId="13" xfId="4" applyFont="1" applyFill="1" applyBorder="1" applyAlignment="1" applyProtection="1">
      <alignment horizontal="left" vertical="center"/>
      <protection locked="0"/>
    </xf>
    <xf numFmtId="0" fontId="8" fillId="4" borderId="20" xfId="4" applyFont="1" applyFill="1" applyBorder="1" applyAlignment="1" applyProtection="1">
      <alignment horizontal="left" vertical="center"/>
      <protection locked="0"/>
    </xf>
    <xf numFmtId="0" fontId="8" fillId="4" borderId="101" xfId="4" applyFont="1" applyFill="1" applyBorder="1" applyAlignment="1" applyProtection="1">
      <alignment horizontal="left" vertical="center"/>
      <protection locked="0"/>
    </xf>
    <xf numFmtId="0" fontId="8" fillId="4" borderId="102" xfId="4" applyFont="1" applyFill="1" applyBorder="1" applyAlignment="1" applyProtection="1">
      <alignment horizontal="left" vertical="center"/>
      <protection locked="0"/>
    </xf>
    <xf numFmtId="0" fontId="7" fillId="0" borderId="154" xfId="4" applyFont="1" applyBorder="1" applyAlignment="1" applyProtection="1">
      <alignment horizontal="left" vertical="center" wrapText="1"/>
      <protection locked="0"/>
    </xf>
    <xf numFmtId="0" fontId="8" fillId="3" borderId="9" xfId="4" applyFont="1" applyFill="1" applyBorder="1" applyAlignment="1" applyProtection="1">
      <alignment horizontal="left" vertical="top" wrapText="1" shrinkToFit="1"/>
      <protection locked="0"/>
    </xf>
    <xf numFmtId="0" fontId="8" fillId="3" borderId="24" xfId="4" applyFont="1" applyFill="1" applyBorder="1" applyAlignment="1" applyProtection="1">
      <alignment horizontal="left" vertical="top" wrapText="1" shrinkToFit="1"/>
      <protection locked="0"/>
    </xf>
    <xf numFmtId="0" fontId="8" fillId="3" borderId="25" xfId="4" applyFont="1" applyFill="1" applyBorder="1" applyAlignment="1" applyProtection="1">
      <alignment horizontal="left" vertical="top" wrapText="1" shrinkToFit="1"/>
      <protection locked="0"/>
    </xf>
    <xf numFmtId="0" fontId="8" fillId="4" borderId="64" xfId="4" applyFont="1" applyFill="1" applyBorder="1" applyAlignment="1" applyProtection="1">
      <alignment horizontal="center" vertical="center"/>
      <protection locked="0"/>
    </xf>
    <xf numFmtId="0" fontId="19" fillId="0" borderId="7" xfId="4" applyBorder="1" applyAlignment="1" applyProtection="1">
      <alignment horizontal="center" vertical="center"/>
      <protection locked="0"/>
    </xf>
    <xf numFmtId="0" fontId="19" fillId="0" borderId="115" xfId="4" applyBorder="1" applyAlignment="1" applyProtection="1">
      <alignment horizontal="center" vertical="center"/>
      <protection locked="0"/>
    </xf>
    <xf numFmtId="0" fontId="7" fillId="0" borderId="0" xfId="4" applyFont="1" applyAlignment="1" applyProtection="1">
      <alignment horizontal="left" vertical="center" wrapText="1"/>
      <protection locked="0"/>
    </xf>
    <xf numFmtId="0" fontId="8" fillId="4" borderId="7" xfId="4" applyFont="1" applyFill="1" applyBorder="1" applyAlignment="1" applyProtection="1">
      <alignment horizontal="center" vertical="center"/>
      <protection locked="0"/>
    </xf>
    <xf numFmtId="0" fontId="8" fillId="4" borderId="26" xfId="4" applyFont="1" applyFill="1" applyBorder="1" applyAlignment="1" applyProtection="1">
      <alignment horizontal="left" vertical="center" wrapText="1"/>
      <protection locked="0"/>
    </xf>
    <xf numFmtId="0" fontId="8" fillId="4" borderId="13" xfId="4" applyFont="1" applyFill="1" applyBorder="1" applyAlignment="1" applyProtection="1">
      <alignment horizontal="left" vertical="center" wrapText="1"/>
      <protection locked="0"/>
    </xf>
    <xf numFmtId="0" fontId="8" fillId="4" borderId="20" xfId="4" applyFont="1" applyFill="1" applyBorder="1" applyAlignment="1" applyProtection="1">
      <alignment horizontal="left" vertical="center" wrapText="1"/>
      <protection locked="0"/>
    </xf>
    <xf numFmtId="0" fontId="7" fillId="4" borderId="9" xfId="4" applyFont="1" applyFill="1" applyBorder="1" applyAlignment="1" applyProtection="1">
      <alignment vertical="center" wrapText="1"/>
      <protection locked="0"/>
    </xf>
    <xf numFmtId="0" fontId="7" fillId="4" borderId="24" xfId="4" applyFont="1" applyFill="1" applyBorder="1" applyAlignment="1" applyProtection="1">
      <alignment vertical="center" wrapText="1"/>
      <protection locked="0"/>
    </xf>
    <xf numFmtId="0" fontId="7" fillId="4" borderId="25" xfId="4" applyFont="1" applyFill="1" applyBorder="1" applyAlignment="1" applyProtection="1">
      <alignment vertical="center" wrapText="1"/>
      <protection locked="0"/>
    </xf>
    <xf numFmtId="0" fontId="8" fillId="4" borderId="45" xfId="4" applyFont="1" applyFill="1" applyBorder="1" applyAlignment="1" applyProtection="1">
      <alignment horizontal="left" vertical="center" wrapText="1"/>
      <protection locked="0"/>
    </xf>
    <xf numFmtId="0" fontId="8" fillId="4" borderId="17" xfId="4" applyFont="1" applyFill="1" applyBorder="1" applyAlignment="1" applyProtection="1">
      <alignment horizontal="left" vertical="center" wrapText="1"/>
      <protection locked="0"/>
    </xf>
    <xf numFmtId="0" fontId="8" fillId="4" borderId="18" xfId="4" applyFont="1" applyFill="1" applyBorder="1" applyAlignment="1" applyProtection="1">
      <alignment horizontal="left" vertical="center" wrapText="1"/>
      <protection locked="0"/>
    </xf>
    <xf numFmtId="0" fontId="8" fillId="4" borderId="21" xfId="4" applyFont="1" applyFill="1" applyBorder="1" applyAlignment="1" applyProtection="1">
      <alignment horizontal="left" vertical="center"/>
      <protection locked="0"/>
    </xf>
    <xf numFmtId="0" fontId="8" fillId="4" borderId="22" xfId="4" applyFont="1" applyFill="1" applyBorder="1" applyAlignment="1" applyProtection="1">
      <alignment horizontal="left" vertical="center"/>
      <protection locked="0"/>
    </xf>
    <xf numFmtId="0" fontId="8" fillId="4" borderId="23" xfId="4" applyFont="1" applyFill="1" applyBorder="1" applyAlignment="1" applyProtection="1">
      <alignment horizontal="left" vertical="center"/>
      <protection locked="0"/>
    </xf>
    <xf numFmtId="0" fontId="8" fillId="4" borderId="33" xfId="4" applyFont="1" applyFill="1" applyBorder="1" applyAlignment="1" applyProtection="1">
      <alignment horizontal="left" vertical="center"/>
      <protection locked="0"/>
    </xf>
    <xf numFmtId="0" fontId="8" fillId="4" borderId="26" xfId="4" applyFont="1" applyFill="1" applyBorder="1" applyAlignment="1" applyProtection="1">
      <alignment horizontal="left" vertical="center"/>
      <protection locked="0"/>
    </xf>
    <xf numFmtId="0" fontId="8" fillId="4" borderId="9" xfId="4" applyFont="1" applyFill="1" applyBorder="1" applyAlignment="1" applyProtection="1">
      <alignment horizontal="left" vertical="center"/>
      <protection locked="0"/>
    </xf>
    <xf numFmtId="0" fontId="8" fillId="4" borderId="24" xfId="4" applyFont="1" applyFill="1" applyBorder="1" applyAlignment="1" applyProtection="1">
      <alignment horizontal="left" vertical="center"/>
      <protection locked="0"/>
    </xf>
    <xf numFmtId="0" fontId="8" fillId="4" borderId="25" xfId="4" applyFont="1" applyFill="1" applyBorder="1" applyAlignment="1" applyProtection="1">
      <alignment horizontal="left" vertical="center"/>
      <protection locked="0"/>
    </xf>
    <xf numFmtId="0" fontId="8" fillId="4" borderId="45" xfId="4" applyFont="1" applyFill="1" applyBorder="1" applyAlignment="1" applyProtection="1">
      <alignment horizontal="left" vertical="center"/>
      <protection locked="0"/>
    </xf>
    <xf numFmtId="0" fontId="8" fillId="4" borderId="17" xfId="4" applyFont="1" applyFill="1" applyBorder="1" applyAlignment="1" applyProtection="1">
      <alignment horizontal="left" vertical="center"/>
      <protection locked="0"/>
    </xf>
    <xf numFmtId="0" fontId="8" fillId="4" borderId="18" xfId="4" applyFont="1" applyFill="1" applyBorder="1" applyAlignment="1" applyProtection="1">
      <alignment horizontal="left" vertical="center"/>
      <protection locked="0"/>
    </xf>
    <xf numFmtId="0" fontId="20" fillId="2" borderId="66" xfId="4" applyFont="1" applyFill="1" applyBorder="1" applyAlignment="1" applyProtection="1">
      <alignment horizontal="center" vertical="center"/>
      <protection locked="0"/>
    </xf>
    <xf numFmtId="0" fontId="20" fillId="2" borderId="55" xfId="4" applyFont="1" applyFill="1" applyBorder="1" applyAlignment="1" applyProtection="1">
      <alignment horizontal="center" vertical="center"/>
      <protection locked="0"/>
    </xf>
    <xf numFmtId="0" fontId="20" fillId="2" borderId="12" xfId="4" applyFont="1" applyFill="1" applyBorder="1" applyAlignment="1" applyProtection="1">
      <alignment horizontal="center" vertical="center" wrapText="1"/>
      <protection locked="0"/>
    </xf>
    <xf numFmtId="0" fontId="19" fillId="2" borderId="57" xfId="4" applyFill="1" applyBorder="1" applyAlignment="1" applyProtection="1">
      <alignment horizontal="center" vertical="center" wrapText="1"/>
      <protection locked="0"/>
    </xf>
    <xf numFmtId="0" fontId="21" fillId="2" borderId="135" xfId="4" applyFont="1" applyFill="1" applyBorder="1" applyAlignment="1" applyProtection="1">
      <alignment horizontal="center" vertical="center"/>
      <protection locked="0"/>
    </xf>
    <xf numFmtId="0" fontId="21" fillId="2" borderId="19" xfId="4" applyFont="1" applyFill="1" applyBorder="1" applyAlignment="1" applyProtection="1">
      <alignment horizontal="center" vertical="center"/>
      <protection locked="0"/>
    </xf>
    <xf numFmtId="0" fontId="20" fillId="2" borderId="66" xfId="5" applyFont="1" applyFill="1" applyBorder="1" applyAlignment="1" applyProtection="1">
      <alignment horizontal="center" vertical="center" wrapText="1"/>
      <protection locked="0"/>
    </xf>
    <xf numFmtId="0" fontId="19" fillId="2" borderId="9" xfId="5" applyFill="1" applyBorder="1" applyAlignment="1" applyProtection="1">
      <alignment horizontal="left" vertical="top" shrinkToFit="1"/>
      <protection locked="0"/>
    </xf>
    <xf numFmtId="0" fontId="19" fillId="2" borderId="24" xfId="5" applyFill="1" applyBorder="1" applyAlignment="1" applyProtection="1">
      <alignment horizontal="left" vertical="top" shrinkToFit="1"/>
      <protection locked="0"/>
    </xf>
    <xf numFmtId="0" fontId="19" fillId="2" borderId="25" xfId="5" applyFill="1" applyBorder="1" applyAlignment="1" applyProtection="1">
      <alignment horizontal="left" vertical="top" shrinkToFit="1"/>
      <protection locked="0"/>
    </xf>
    <xf numFmtId="0" fontId="20" fillId="4" borderId="106" xfId="5" applyFont="1" applyFill="1" applyBorder="1" applyAlignment="1" applyProtection="1">
      <alignment horizontal="center" vertical="center"/>
      <protection locked="0"/>
    </xf>
    <xf numFmtId="0" fontId="20" fillId="4" borderId="5" xfId="5" applyFont="1" applyFill="1" applyBorder="1" applyAlignment="1" applyProtection="1">
      <alignment horizontal="center" vertical="center"/>
      <protection locked="0"/>
    </xf>
    <xf numFmtId="0" fontId="20" fillId="4" borderId="63" xfId="5" applyFont="1" applyFill="1" applyBorder="1" applyAlignment="1" applyProtection="1">
      <alignment horizontal="center" vertical="center"/>
      <protection locked="0"/>
    </xf>
    <xf numFmtId="0" fontId="8" fillId="5" borderId="64" xfId="4" applyFont="1" applyFill="1" applyBorder="1" applyAlignment="1" applyProtection="1">
      <alignment horizontal="left" vertical="center" wrapText="1"/>
      <protection locked="0"/>
    </xf>
    <xf numFmtId="0" fontId="8" fillId="5" borderId="7" xfId="4" applyFont="1" applyFill="1" applyBorder="1" applyAlignment="1" applyProtection="1">
      <alignment horizontal="left" vertical="center"/>
      <protection locked="0"/>
    </xf>
    <xf numFmtId="0" fontId="8" fillId="5" borderId="115" xfId="4" applyFont="1" applyFill="1" applyBorder="1" applyAlignment="1" applyProtection="1">
      <alignment horizontal="left" vertical="center"/>
      <protection locked="0"/>
    </xf>
    <xf numFmtId="0" fontId="8" fillId="5" borderId="55" xfId="4" applyFont="1" applyFill="1" applyBorder="1" applyAlignment="1" applyProtection="1">
      <alignment horizontal="left" vertical="center"/>
      <protection locked="0"/>
    </xf>
    <xf numFmtId="0" fontId="23" fillId="0" borderId="0" xfId="5" applyFont="1" applyAlignment="1" applyProtection="1">
      <alignment horizontal="center" vertical="center"/>
      <protection locked="0"/>
    </xf>
    <xf numFmtId="0" fontId="19" fillId="0" borderId="0" xfId="5" applyAlignment="1" applyProtection="1">
      <alignment horizontal="center" vertical="center"/>
      <protection locked="0"/>
    </xf>
    <xf numFmtId="0" fontId="19" fillId="4" borderId="101" xfId="5" applyFill="1" applyBorder="1" applyAlignment="1" applyProtection="1">
      <alignment horizontal="left" vertical="center"/>
      <protection locked="0"/>
    </xf>
    <xf numFmtId="0" fontId="19" fillId="4" borderId="102" xfId="5" applyFill="1" applyBorder="1" applyAlignment="1" applyProtection="1">
      <alignment horizontal="left" vertical="center"/>
      <protection locked="0"/>
    </xf>
    <xf numFmtId="0" fontId="20" fillId="3" borderId="66" xfId="5" applyFont="1" applyFill="1" applyBorder="1" applyAlignment="1" applyProtection="1">
      <alignment horizontal="center" vertical="center"/>
      <protection locked="0"/>
    </xf>
    <xf numFmtId="0" fontId="20" fillId="3" borderId="55" xfId="5" applyFont="1" applyFill="1" applyBorder="1" applyAlignment="1" applyProtection="1">
      <alignment horizontal="center" vertical="center"/>
      <protection locked="0"/>
    </xf>
    <xf numFmtId="0" fontId="29" fillId="3" borderId="9" xfId="5" applyFont="1" applyFill="1" applyBorder="1" applyAlignment="1" applyProtection="1">
      <alignment horizontal="center" vertical="center"/>
      <protection locked="0"/>
    </xf>
    <xf numFmtId="0" fontId="29" fillId="3" borderId="24" xfId="5" applyFont="1" applyFill="1" applyBorder="1" applyAlignment="1" applyProtection="1">
      <alignment horizontal="center" vertical="center"/>
      <protection locked="0"/>
    </xf>
    <xf numFmtId="0" fontId="29" fillId="3" borderId="25" xfId="5" applyFont="1" applyFill="1" applyBorder="1" applyAlignment="1" applyProtection="1">
      <alignment horizontal="center" vertical="center"/>
      <protection locked="0"/>
    </xf>
    <xf numFmtId="0" fontId="19" fillId="3" borderId="135" xfId="5" applyFill="1" applyBorder="1" applyAlignment="1" applyProtection="1">
      <alignment horizontal="center" vertical="center"/>
      <protection locked="0"/>
    </xf>
    <xf numFmtId="0" fontId="19" fillId="3" borderId="19" xfId="5" applyFill="1" applyBorder="1" applyAlignment="1" applyProtection="1">
      <alignment horizontal="center" vertical="center"/>
      <protection locked="0"/>
    </xf>
    <xf numFmtId="0" fontId="8" fillId="0" borderId="136" xfId="4" applyFont="1" applyBorder="1" applyAlignment="1" applyProtection="1">
      <alignment horizontal="center" vertical="center" wrapText="1"/>
      <protection locked="0"/>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21" fillId="3" borderId="141" xfId="4" applyFont="1" applyFill="1" applyBorder="1" applyAlignment="1" applyProtection="1">
      <alignment horizontal="center" vertical="center"/>
      <protection locked="0"/>
    </xf>
    <xf numFmtId="0" fontId="21" fillId="3" borderId="142" xfId="4" applyFont="1" applyFill="1" applyBorder="1" applyAlignment="1" applyProtection="1">
      <alignment horizontal="center" vertical="center"/>
      <protection locked="0"/>
    </xf>
    <xf numFmtId="0" fontId="8" fillId="3" borderId="134" xfId="4" applyFont="1" applyFill="1" applyBorder="1" applyAlignment="1" applyProtection="1">
      <alignment horizontal="center" vertical="center"/>
      <protection locked="0"/>
    </xf>
    <xf numFmtId="0" fontId="8" fillId="3" borderId="4" xfId="4" applyFont="1" applyFill="1" applyBorder="1" applyAlignment="1" applyProtection="1">
      <alignment horizontal="center" vertical="center"/>
      <protection locked="0"/>
    </xf>
    <xf numFmtId="0" fontId="8" fillId="3" borderId="1" xfId="4" applyFont="1" applyFill="1" applyBorder="1" applyAlignment="1" applyProtection="1">
      <alignment horizontal="center" vertical="center"/>
      <protection locked="0"/>
    </xf>
    <xf numFmtId="0" fontId="8" fillId="3" borderId="143" xfId="4" applyFont="1" applyFill="1" applyBorder="1" applyAlignment="1" applyProtection="1">
      <alignment horizontal="center" vertical="center"/>
      <protection locked="0"/>
    </xf>
    <xf numFmtId="0" fontId="8" fillId="3" borderId="10" xfId="4" applyFont="1" applyFill="1" applyBorder="1" applyAlignment="1" applyProtection="1">
      <alignment horizontal="center" vertical="center"/>
      <protection locked="0"/>
    </xf>
    <xf numFmtId="0" fontId="8" fillId="3" borderId="11" xfId="4" applyFont="1" applyFill="1" applyBorder="1" applyAlignment="1" applyProtection="1">
      <alignment horizontal="center" vertical="center"/>
      <protection locked="0"/>
    </xf>
    <xf numFmtId="0" fontId="8" fillId="3" borderId="3" xfId="4" applyFont="1" applyFill="1" applyBorder="1" applyAlignment="1" applyProtection="1">
      <alignment horizontal="center" vertical="center"/>
      <protection locked="0"/>
    </xf>
    <xf numFmtId="0" fontId="8" fillId="3" borderId="57" xfId="4" applyFont="1" applyFill="1" applyBorder="1" applyAlignment="1" applyProtection="1">
      <alignment horizontal="center" vertical="center"/>
      <protection locked="0"/>
    </xf>
    <xf numFmtId="0" fontId="21" fillId="3" borderId="2" xfId="4" applyFont="1" applyFill="1" applyBorder="1" applyAlignment="1" applyProtection="1">
      <alignment horizontal="center" vertical="center"/>
      <protection locked="0"/>
    </xf>
    <xf numFmtId="0" fontId="21" fillId="3" borderId="55" xfId="4" applyFont="1" applyFill="1" applyBorder="1" applyAlignment="1" applyProtection="1">
      <alignment horizontal="center" vertical="center"/>
      <protection locked="0"/>
    </xf>
    <xf numFmtId="0" fontId="8" fillId="4" borderId="139" xfId="4" applyFont="1" applyFill="1" applyBorder="1" applyAlignment="1" applyProtection="1">
      <alignment horizontal="center" vertical="center" shrinkToFit="1"/>
      <protection locked="0"/>
    </xf>
    <xf numFmtId="0" fontId="8" fillId="4" borderId="13" xfId="4" applyFont="1" applyFill="1" applyBorder="1" applyAlignment="1" applyProtection="1">
      <alignment horizontal="center" vertical="center" shrinkToFit="1"/>
      <protection locked="0"/>
    </xf>
    <xf numFmtId="0" fontId="8" fillId="4" borderId="20" xfId="4" applyFont="1" applyFill="1" applyBorder="1" applyAlignment="1" applyProtection="1">
      <alignment horizontal="center" vertical="center" shrinkToFit="1"/>
      <protection locked="0"/>
    </xf>
    <xf numFmtId="0" fontId="8" fillId="4" borderId="140" xfId="4" applyFont="1" applyFill="1" applyBorder="1" applyAlignment="1" applyProtection="1">
      <alignment horizontal="center" vertical="center" shrinkToFit="1"/>
      <protection locked="0"/>
    </xf>
    <xf numFmtId="0" fontId="8" fillId="4" borderId="17" xfId="4" applyFont="1" applyFill="1" applyBorder="1" applyAlignment="1" applyProtection="1">
      <alignment horizontal="center" vertical="center" shrinkToFit="1"/>
      <protection locked="0"/>
    </xf>
    <xf numFmtId="0" fontId="8" fillId="4" borderId="18" xfId="4" applyFont="1" applyFill="1" applyBorder="1" applyAlignment="1" applyProtection="1">
      <alignment horizontal="center" vertical="center" shrinkToFit="1"/>
      <protection locked="0"/>
    </xf>
    <xf numFmtId="0" fontId="21" fillId="0" borderId="0" xfId="4" applyFont="1" applyAlignment="1" applyProtection="1">
      <alignment horizontal="center" vertical="center"/>
      <protection locked="0"/>
    </xf>
    <xf numFmtId="0" fontId="8" fillId="3" borderId="144" xfId="4" applyFont="1" applyFill="1" applyBorder="1" applyAlignment="1" applyProtection="1">
      <alignment horizontal="center" vertical="center"/>
      <protection locked="0"/>
    </xf>
    <xf numFmtId="0" fontId="8" fillId="3" borderId="0" xfId="4" applyFont="1" applyFill="1" applyAlignment="1" applyProtection="1">
      <alignment horizontal="center" vertical="center"/>
      <protection locked="0"/>
    </xf>
    <xf numFmtId="0" fontId="8" fillId="3" borderId="8" xfId="4" applyFont="1" applyFill="1" applyBorder="1" applyAlignment="1" applyProtection="1">
      <alignment horizontal="center" vertical="center"/>
      <protection locked="0"/>
    </xf>
    <xf numFmtId="0" fontId="8" fillId="3" borderId="105" xfId="4" applyFont="1" applyFill="1" applyBorder="1" applyAlignment="1" applyProtection="1">
      <alignment horizontal="center" vertical="center"/>
      <protection locked="0"/>
    </xf>
    <xf numFmtId="0" fontId="8" fillId="3" borderId="66" xfId="4" applyFont="1" applyFill="1" applyBorder="1" applyAlignment="1" applyProtection="1">
      <alignment horizontal="center" vertical="center"/>
      <protection locked="0"/>
    </xf>
    <xf numFmtId="38" fontId="8" fillId="3" borderId="105" xfId="1" applyFont="1" applyFill="1" applyBorder="1" applyAlignment="1" applyProtection="1">
      <alignment horizontal="center" vertical="center"/>
      <protection locked="0"/>
    </xf>
    <xf numFmtId="38" fontId="8" fillId="3" borderId="66" xfId="1" applyFont="1" applyFill="1" applyBorder="1" applyAlignment="1" applyProtection="1">
      <alignment horizontal="center" vertical="center"/>
      <protection locked="0"/>
    </xf>
    <xf numFmtId="0" fontId="0" fillId="0" borderId="145" xfId="0" applyBorder="1" applyAlignment="1">
      <alignment horizontal="center" vertical="center" wrapText="1"/>
    </xf>
    <xf numFmtId="3" fontId="38" fillId="0" borderId="9" xfId="4" applyNumberFormat="1" applyFont="1" applyBorder="1" applyAlignment="1" applyProtection="1">
      <alignment horizontal="center" vertical="center" shrinkToFit="1"/>
      <protection locked="0"/>
    </xf>
    <xf numFmtId="3" fontId="38" fillId="0" borderId="24" xfId="4" applyNumberFormat="1" applyFont="1" applyBorder="1" applyAlignment="1" applyProtection="1">
      <alignment horizontal="center" vertical="center" shrinkToFit="1"/>
      <protection locked="0"/>
    </xf>
    <xf numFmtId="3" fontId="38" fillId="0" borderId="146" xfId="4" applyNumberFormat="1" applyFont="1" applyBorder="1" applyAlignment="1" applyProtection="1">
      <alignment horizontal="center" vertical="center" shrinkToFit="1"/>
      <protection locked="0"/>
    </xf>
    <xf numFmtId="0" fontId="23" fillId="3" borderId="2" xfId="4" applyFont="1" applyFill="1" applyBorder="1" applyAlignment="1" applyProtection="1">
      <alignment horizontal="center" vertical="center"/>
      <protection locked="0"/>
    </xf>
    <xf numFmtId="0" fontId="23" fillId="3" borderId="55" xfId="4" applyFont="1" applyFill="1" applyBorder="1" applyAlignment="1" applyProtection="1">
      <alignment horizontal="center" vertical="center"/>
      <protection locked="0"/>
    </xf>
    <xf numFmtId="0" fontId="23" fillId="3" borderId="7" xfId="4" applyFont="1" applyFill="1" applyBorder="1" applyAlignment="1" applyProtection="1">
      <alignment horizontal="center" vertical="center"/>
      <protection locked="0"/>
    </xf>
    <xf numFmtId="40" fontId="8" fillId="3" borderId="105" xfId="1" applyNumberFormat="1" applyFont="1" applyFill="1" applyBorder="1" applyAlignment="1" applyProtection="1">
      <alignment horizontal="center" vertical="center"/>
      <protection locked="0"/>
    </xf>
    <xf numFmtId="40" fontId="8" fillId="3" borderId="66" xfId="1" applyNumberFormat="1" applyFont="1" applyFill="1" applyBorder="1" applyAlignment="1" applyProtection="1">
      <alignment horizontal="center" vertical="center"/>
      <protection locked="0"/>
    </xf>
    <xf numFmtId="38" fontId="8" fillId="3" borderId="21" xfId="1" applyFont="1" applyFill="1" applyBorder="1" applyAlignment="1" applyProtection="1">
      <alignment horizontal="center" vertical="center"/>
      <protection locked="0"/>
    </xf>
    <xf numFmtId="38" fontId="8" fillId="3" borderId="12" xfId="1" applyFont="1" applyFill="1" applyBorder="1" applyAlignment="1" applyProtection="1">
      <alignment horizontal="center" vertical="center"/>
      <protection locked="0"/>
    </xf>
    <xf numFmtId="182" fontId="8" fillId="3" borderId="2" xfId="1" applyNumberFormat="1" applyFont="1" applyFill="1" applyBorder="1" applyAlignment="1" applyProtection="1">
      <alignment horizontal="center" vertical="center"/>
      <protection locked="0"/>
    </xf>
    <xf numFmtId="182" fontId="8" fillId="3" borderId="55" xfId="1" applyNumberFormat="1" applyFont="1" applyFill="1" applyBorder="1" applyAlignment="1" applyProtection="1">
      <alignment horizontal="center" vertical="center"/>
      <protection locked="0"/>
    </xf>
    <xf numFmtId="0" fontId="0" fillId="0" borderId="75" xfId="0" applyBorder="1" applyAlignment="1" applyProtection="1">
      <alignment horizontal="center" vertical="center" wrapText="1"/>
      <protection locked="0"/>
    </xf>
    <xf numFmtId="0" fontId="0" fillId="0" borderId="89" xfId="0" applyBorder="1" applyAlignment="1" applyProtection="1">
      <alignment horizontal="center" vertical="center" wrapText="1"/>
      <protection locked="0"/>
    </xf>
    <xf numFmtId="0" fontId="0" fillId="0" borderId="80" xfId="0" applyBorder="1" applyAlignment="1" applyProtection="1">
      <alignment horizontal="center" vertical="center"/>
      <protection locked="0"/>
    </xf>
    <xf numFmtId="0" fontId="0" fillId="0" borderId="125" xfId="0" applyBorder="1" applyAlignment="1" applyProtection="1">
      <alignment horizontal="center" vertical="center"/>
      <protection locked="0"/>
    </xf>
    <xf numFmtId="0" fontId="0" fillId="0" borderId="152" xfId="0" applyBorder="1" applyAlignment="1" applyProtection="1">
      <alignment horizontal="center" vertical="center" wrapText="1"/>
      <protection locked="0"/>
    </xf>
    <xf numFmtId="0" fontId="0" fillId="0" borderId="153"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82" xfId="0"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28" fillId="0" borderId="0" xfId="0" applyFont="1" applyAlignment="1" applyProtection="1">
      <alignment vertical="center" shrinkToFit="1"/>
      <protection locked="0"/>
    </xf>
    <xf numFmtId="0" fontId="0" fillId="0" borderId="0" xfId="0" applyAlignment="1">
      <alignment vertical="center" shrinkToFit="1"/>
    </xf>
    <xf numFmtId="38" fontId="0" fillId="0" borderId="104" xfId="0" applyNumberFormat="1" applyBorder="1" applyAlignment="1">
      <alignment horizontal="right" vertical="center"/>
    </xf>
    <xf numFmtId="38" fontId="0" fillId="0" borderId="68" xfId="0" applyNumberFormat="1" applyBorder="1" applyAlignment="1">
      <alignment horizontal="right" vertical="center"/>
    </xf>
    <xf numFmtId="0" fontId="1" fillId="0" borderId="62" xfId="0" applyFont="1" applyBorder="1" applyAlignment="1" applyProtection="1">
      <alignment horizontal="left" vertical="center" wrapText="1"/>
      <protection locked="0"/>
    </xf>
    <xf numFmtId="0" fontId="1" fillId="0" borderId="150"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60" xfId="0"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59" xfId="0" applyBorder="1" applyAlignment="1" applyProtection="1">
      <alignment horizontal="left" vertical="center" wrapText="1"/>
      <protection locked="0"/>
    </xf>
    <xf numFmtId="0" fontId="0" fillId="0" borderId="109" xfId="0" applyBorder="1" applyAlignment="1" applyProtection="1">
      <alignment horizontal="left" vertical="center" wrapText="1"/>
      <protection locked="0"/>
    </xf>
    <xf numFmtId="0" fontId="0" fillId="0" borderId="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76" fontId="0" fillId="0" borderId="109" xfId="0" applyNumberFormat="1" applyBorder="1" applyProtection="1">
      <alignment vertical="center"/>
      <protection locked="0"/>
    </xf>
    <xf numFmtId="176" fontId="0" fillId="0" borderId="67" xfId="0" applyNumberFormat="1" applyBorder="1" applyProtection="1">
      <alignment vertical="center"/>
      <protection locked="0"/>
    </xf>
    <xf numFmtId="38" fontId="0" fillId="0" borderId="104" xfId="0" applyNumberFormat="1" applyBorder="1" applyAlignment="1" applyProtection="1">
      <alignment horizontal="right" vertical="center"/>
      <protection locked="0"/>
    </xf>
    <xf numFmtId="38" fontId="0" fillId="0" borderId="68" xfId="0" applyNumberFormat="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60" xfId="0"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0" fillId="0" borderId="65"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27" xfId="0" applyBorder="1" applyAlignment="1" applyProtection="1">
      <alignment horizontal="center" vertical="center" wrapText="1"/>
      <protection locked="0"/>
    </xf>
    <xf numFmtId="0" fontId="0" fillId="0" borderId="151" xfId="0" applyBorder="1" applyAlignment="1" applyProtection="1">
      <alignment horizontal="center" vertical="center"/>
      <protection locked="0"/>
    </xf>
    <xf numFmtId="0" fontId="0" fillId="0" borderId="148" xfId="0" applyBorder="1" applyProtection="1">
      <alignment vertical="center"/>
      <protection locked="0"/>
    </xf>
    <xf numFmtId="0" fontId="0" fillId="0" borderId="149" xfId="0" applyBorder="1" applyProtection="1">
      <alignment vertical="center"/>
      <protection locked="0"/>
    </xf>
    <xf numFmtId="38" fontId="0" fillId="0" borderId="82" xfId="0" applyNumberFormat="1" applyBorder="1" applyAlignment="1" applyProtection="1">
      <alignment horizontal="right" vertical="center"/>
      <protection locked="0"/>
    </xf>
    <xf numFmtId="38" fontId="0" fillId="0" borderId="147" xfId="0" applyNumberFormat="1" applyBorder="1" applyAlignment="1" applyProtection="1">
      <alignment horizontal="right" vertical="center"/>
      <protection locked="0"/>
    </xf>
    <xf numFmtId="38" fontId="0" fillId="0" borderId="9" xfId="0" applyNumberFormat="1" applyBorder="1" applyAlignment="1" applyProtection="1">
      <alignment horizontal="right" vertical="center"/>
      <protection locked="0"/>
    </xf>
    <xf numFmtId="38" fontId="0" fillId="0" borderId="25" xfId="0" applyNumberFormat="1" applyBorder="1" applyAlignment="1" applyProtection="1">
      <alignment horizontal="right" vertical="center"/>
      <protection locked="0"/>
    </xf>
    <xf numFmtId="0" fontId="0" fillId="0" borderId="109" xfId="0" applyBorder="1" applyProtection="1">
      <alignment vertical="center"/>
      <protection locked="0"/>
    </xf>
    <xf numFmtId="0" fontId="0" fillId="0" borderId="67" xfId="0" applyBorder="1" applyProtection="1">
      <alignment vertical="center"/>
      <protection locked="0"/>
    </xf>
    <xf numFmtId="0" fontId="0" fillId="0" borderId="83" xfId="0" applyBorder="1" applyAlignment="1" applyProtection="1">
      <alignment vertical="center" wrapText="1"/>
      <protection locked="0"/>
    </xf>
    <xf numFmtId="0" fontId="0" fillId="0" borderId="69" xfId="0" applyBorder="1" applyAlignment="1" applyProtection="1">
      <alignment vertical="center" wrapText="1"/>
      <protection locked="0"/>
    </xf>
    <xf numFmtId="0" fontId="0" fillId="0" borderId="8" xfId="0" applyBorder="1" applyProtection="1">
      <alignment vertical="center"/>
      <protection locked="0"/>
    </xf>
    <xf numFmtId="0" fontId="0" fillId="0" borderId="6" xfId="0" applyBorder="1" applyProtection="1">
      <alignment vertical="center"/>
      <protection locked="0"/>
    </xf>
    <xf numFmtId="38" fontId="0" fillId="0" borderId="33" xfId="0" applyNumberFormat="1" applyBorder="1" applyAlignment="1">
      <alignment horizontal="right" vertical="center"/>
    </xf>
    <xf numFmtId="38" fontId="0" fillId="0" borderId="102" xfId="0" applyNumberFormat="1" applyBorder="1" applyAlignment="1">
      <alignment horizontal="right" vertical="center"/>
    </xf>
    <xf numFmtId="38" fontId="0" fillId="0" borderId="26" xfId="0" applyNumberFormat="1" applyBorder="1" applyAlignment="1">
      <alignment horizontal="right" vertical="center"/>
    </xf>
    <xf numFmtId="38" fontId="0" fillId="0" borderId="20" xfId="0" applyNumberFormat="1" applyBorder="1" applyAlignment="1">
      <alignment horizontal="right" vertical="center"/>
    </xf>
    <xf numFmtId="0" fontId="0" fillId="0" borderId="109" xfId="0" applyBorder="1" applyAlignment="1" applyProtection="1">
      <alignment horizontal="right" vertical="center"/>
      <protection locked="0"/>
    </xf>
    <xf numFmtId="0" fontId="0" fillId="0" borderId="67" xfId="0" applyBorder="1" applyAlignment="1" applyProtection="1">
      <alignment horizontal="right" vertical="center"/>
      <protection locked="0"/>
    </xf>
    <xf numFmtId="38" fontId="0" fillId="0" borderId="150" xfId="0" applyNumberFormat="1" applyBorder="1" applyAlignment="1">
      <alignment horizontal="right" vertical="center"/>
    </xf>
    <xf numFmtId="38" fontId="0" fillId="0" borderId="79" xfId="0" applyNumberFormat="1" applyBorder="1" applyAlignment="1">
      <alignment horizontal="right" vertical="center"/>
    </xf>
    <xf numFmtId="0" fontId="8" fillId="0" borderId="9"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38" fontId="0" fillId="0" borderId="83" xfId="0" applyNumberFormat="1" applyBorder="1" applyAlignment="1">
      <alignment horizontal="right" vertical="center"/>
    </xf>
    <xf numFmtId="38" fontId="0" fillId="0" borderId="69" xfId="0" applyNumberFormat="1" applyBorder="1" applyAlignment="1">
      <alignment horizontal="right" vertical="center"/>
    </xf>
    <xf numFmtId="176" fontId="0" fillId="0" borderId="109" xfId="0" applyNumberFormat="1" applyBorder="1" applyAlignment="1" applyProtection="1">
      <alignment horizontal="right" vertical="center" wrapText="1"/>
      <protection locked="0"/>
    </xf>
    <xf numFmtId="176" fontId="0" fillId="0" borderId="67" xfId="0" applyNumberFormat="1" applyBorder="1" applyAlignment="1" applyProtection="1">
      <alignment horizontal="right" vertical="center" wrapText="1"/>
      <protection locked="0"/>
    </xf>
    <xf numFmtId="38" fontId="0" fillId="0" borderId="83" xfId="0" applyNumberFormat="1" applyBorder="1" applyAlignment="1">
      <alignment horizontal="right" vertical="center" wrapText="1"/>
    </xf>
    <xf numFmtId="38" fontId="0" fillId="0" borderId="69" xfId="0" applyNumberFormat="1" applyBorder="1" applyAlignment="1">
      <alignment horizontal="right" vertical="center" wrapText="1"/>
    </xf>
    <xf numFmtId="0" fontId="0" fillId="0" borderId="82" xfId="0" applyBorder="1" applyAlignment="1" applyProtection="1">
      <alignment horizontal="right" vertical="center"/>
      <protection locked="0"/>
    </xf>
    <xf numFmtId="0" fontId="0" fillId="0" borderId="147" xfId="0" applyBorder="1" applyAlignment="1" applyProtection="1">
      <alignment horizontal="right" vertical="center"/>
      <protection locked="0"/>
    </xf>
    <xf numFmtId="0" fontId="3" fillId="0" borderId="72" xfId="0" applyFont="1" applyFill="1" applyBorder="1" applyAlignment="1" applyProtection="1">
      <alignment vertical="center" wrapText="1"/>
      <protection locked="0"/>
    </xf>
    <xf numFmtId="0" fontId="3" fillId="0" borderId="74" xfId="0" applyFont="1" applyFill="1" applyBorder="1" applyAlignment="1" applyProtection="1">
      <alignment horizontal="right" vertical="center"/>
      <protection locked="0"/>
    </xf>
    <xf numFmtId="0" fontId="3" fillId="0" borderId="73" xfId="0" applyFont="1" applyFill="1" applyBorder="1" applyAlignment="1" applyProtection="1">
      <alignment horizontal="center" vertical="center"/>
      <protection locked="0"/>
    </xf>
    <xf numFmtId="0" fontId="3" fillId="0" borderId="73" xfId="0" applyFont="1" applyFill="1" applyBorder="1" applyAlignment="1" applyProtection="1">
      <alignment horizontal="right" vertical="center"/>
      <protection locked="0"/>
    </xf>
    <xf numFmtId="0" fontId="3" fillId="0" borderId="84" xfId="0" applyFont="1" applyFill="1" applyBorder="1" applyAlignment="1" applyProtection="1">
      <alignment horizontal="center" vertical="center"/>
      <protection locked="0"/>
    </xf>
    <xf numFmtId="49" fontId="3" fillId="0" borderId="74" xfId="0" applyNumberFormat="1" applyFont="1" applyFill="1" applyBorder="1" applyAlignment="1" applyProtection="1">
      <alignment horizontal="left" vertical="center" wrapText="1"/>
      <protection locked="0"/>
    </xf>
    <xf numFmtId="49" fontId="3" fillId="0" borderId="73" xfId="0" applyNumberFormat="1" applyFont="1" applyFill="1" applyBorder="1" applyAlignment="1" applyProtection="1">
      <alignment horizontal="left" vertical="center" wrapText="1"/>
      <protection locked="0"/>
    </xf>
    <xf numFmtId="49" fontId="3" fillId="0" borderId="68" xfId="0" applyNumberFormat="1" applyFont="1" applyFill="1" applyBorder="1" applyAlignment="1" applyProtection="1">
      <alignment horizontal="left" vertical="center" wrapText="1"/>
      <protection locked="0"/>
    </xf>
    <xf numFmtId="0" fontId="0" fillId="8" borderId="55" xfId="0" applyFill="1" applyBorder="1" applyAlignment="1">
      <alignment horizontal="center" vertical="center" wrapText="1"/>
    </xf>
  </cellXfs>
  <cellStyles count="6">
    <cellStyle name="桁区切り" xfId="1" builtinId="6"/>
    <cellStyle name="標準" xfId="0" builtinId="0"/>
    <cellStyle name="標準 2" xfId="2" xr:uid="{00000000-0005-0000-0000-000002000000}"/>
    <cellStyle name="標準_様式第３-2号　推定修繕工事項目、修繕周期等の設定内容" xfId="3" xr:uid="{00000000-0005-0000-0000-000003000000}"/>
    <cellStyle name="標準_様式第４-1号、-3号、-4号　長期修繕計画総括表他" xfId="4" xr:uid="{00000000-0005-0000-0000-000004000000}"/>
    <cellStyle name="標準_様式第４-2号　収支計画グラフ"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5" Type="http://schemas.openxmlformats.org/officeDocument/2006/relationships/worksheet" Target="worksheets/sheet5.xml"/><Relationship Id="rId15" Type="http://schemas.openxmlformats.org/officeDocument/2006/relationships/worksheet" Target="worksheets/sheet13.xml"/><Relationship Id="rId10" Type="http://schemas.openxmlformats.org/officeDocument/2006/relationships/chartsheet" Target="chartsheets/sheet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worksheet" Target="worksheets/sheet1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25" b="0" i="0" u="none" strike="noStrike" baseline="0">
                <a:solidFill>
                  <a:srgbClr val="000000"/>
                </a:solidFill>
                <a:latin typeface="ＭＳ Ｐゴシック"/>
                <a:ea typeface="ＭＳ Ｐゴシック"/>
                <a:cs typeface="ＭＳ Ｐゴシック"/>
              </a:defRPr>
            </a:pPr>
            <a:r>
              <a:rPr lang="ja-JP" altLang="en-US" sz="1000" b="0" i="0" strike="noStrike">
                <a:solidFill>
                  <a:srgbClr val="000000"/>
                </a:solidFill>
                <a:latin typeface="ＭＳ Ｐゴシック"/>
                <a:ea typeface="ＭＳ Ｐゴシック"/>
              </a:rPr>
              <a:t>（様式</a:t>
            </a:r>
            <a:r>
              <a:rPr lang="en-US" altLang="ja-JP" sz="1000" b="0" i="0" strike="noStrike">
                <a:solidFill>
                  <a:srgbClr val="000000"/>
                </a:solidFill>
                <a:latin typeface="ＭＳ Ｐゴシック"/>
                <a:ea typeface="ＭＳ Ｐゴシック"/>
              </a:rPr>
              <a:t>4-2</a:t>
            </a:r>
            <a:r>
              <a:rPr lang="ja-JP" altLang="en-US" sz="1000" b="0" i="0" strike="noStrike">
                <a:solidFill>
                  <a:srgbClr val="000000"/>
                </a:solidFill>
                <a:latin typeface="ＭＳ Ｐゴシック"/>
                <a:ea typeface="ＭＳ Ｐゴシック"/>
              </a:rPr>
              <a:t>）収支計画グラフ</a:t>
            </a:r>
            <a:r>
              <a:rPr lang="ja-JP" altLang="en-US" sz="1000" b="0" i="0" u="none" strike="noStrike" baseline="0"/>
              <a:t>  </a:t>
            </a:r>
            <a:r>
              <a:rPr lang="en-US" altLang="ja-JP" sz="1000" b="0" i="0" u="none" strike="noStrike" baseline="0"/>
              <a:t>(</a:t>
            </a:r>
            <a:r>
              <a:rPr lang="ja-JP" altLang="en-US" sz="1000" b="0" i="0" u="none" strike="noStrike" baseline="0"/>
              <a:t>単位：千円</a:t>
            </a:r>
            <a:r>
              <a:rPr lang="en-US" altLang="ja-JP" sz="1000" b="0" i="0" u="none" strike="noStrike" baseline="0"/>
              <a:t>)</a:t>
            </a:r>
          </a:p>
          <a:p>
            <a:pPr>
              <a:defRPr sz="525"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積立金￥</a:t>
            </a:r>
            <a:r>
              <a:rPr lang="en-US" altLang="ja-JP" sz="1000" b="0" i="0" u="none" strike="noStrike" baseline="0">
                <a:solidFill>
                  <a:srgbClr val="000000"/>
                </a:solidFill>
                <a:latin typeface="ＭＳ Ｐゴシック"/>
                <a:ea typeface="ＭＳ Ｐゴシック"/>
              </a:rPr>
              <a:t>320</a:t>
            </a:r>
            <a:r>
              <a:rPr lang="ja-JP" altLang="en-US" sz="1000" b="0" i="0" u="none" strike="noStrike" baseline="0">
                <a:solidFill>
                  <a:srgbClr val="000000"/>
                </a:solidFill>
                <a:latin typeface="ＭＳ Ｐゴシック"/>
                <a:ea typeface="ＭＳ Ｐゴシック"/>
              </a:rPr>
              <a:t>円</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17,244,960-/</a:t>
            </a:r>
            <a:r>
              <a:rPr lang="ja-JP" altLang="en-US" sz="1000" b="0" i="0" u="none" strike="noStrike" baseline="0">
                <a:solidFill>
                  <a:srgbClr val="000000"/>
                </a:solidFill>
                <a:latin typeface="ＭＳ Ｐゴシック"/>
                <a:ea typeface="ＭＳ Ｐゴシック"/>
              </a:rPr>
              <a:t>駐車場収入・メンテナンスコスト除外）</a:t>
            </a:r>
            <a:r>
              <a:rPr lang="en-US" altLang="ja-JP" sz="1000" b="0" i="0" u="none" strike="noStrike" baseline="0">
                <a:solidFill>
                  <a:srgbClr val="000000"/>
                </a:solidFill>
                <a:latin typeface="ＭＳ Ｐゴシック"/>
                <a:ea typeface="ＭＳ Ｐゴシック"/>
              </a:rPr>
              <a:t>】</a:t>
            </a:r>
            <a:endParaRPr lang="ja-JP" altLang="en-US" sz="1000" b="0" i="0" strike="noStrike">
              <a:solidFill>
                <a:srgbClr val="000000"/>
              </a:solidFill>
              <a:latin typeface="ＭＳ Ｐゴシック"/>
              <a:ea typeface="ＭＳ Ｐゴシック"/>
            </a:endParaRPr>
          </a:p>
        </c:rich>
      </c:tx>
      <c:layout>
        <c:manualLayout>
          <c:xMode val="edge"/>
          <c:yMode val="edge"/>
          <c:x val="0.12867447774908222"/>
          <c:y val="8.3762470938480455E-3"/>
        </c:manualLayout>
      </c:layout>
      <c:overlay val="0"/>
      <c:spPr>
        <a:noFill/>
        <a:ln w="25400">
          <a:noFill/>
        </a:ln>
      </c:spPr>
    </c:title>
    <c:autoTitleDeleted val="0"/>
    <c:plotArea>
      <c:layout>
        <c:manualLayout>
          <c:layoutTarget val="inner"/>
          <c:xMode val="edge"/>
          <c:yMode val="edge"/>
          <c:x val="0.12587138628656819"/>
          <c:y val="5.0528557997414507E-2"/>
          <c:w val="0.97879616963064298"/>
          <c:h val="0.5740936067693031"/>
        </c:manualLayout>
      </c:layout>
      <c:barChart>
        <c:barDir val="col"/>
        <c:grouping val="stacked"/>
        <c:varyColors val="0"/>
        <c:ser>
          <c:idx val="3"/>
          <c:order val="3"/>
          <c:tx>
            <c:strRef>
              <c:f>'F4-2(駐車場以外)グラフリンク'!$B$75</c:f>
              <c:strCache>
                <c:ptCount val="1"/>
                <c:pt idx="0">
                  <c:v>借入金の償還金　年度合計</c:v>
                </c:pt>
              </c:strCache>
            </c:strRef>
          </c:tx>
          <c:spPr>
            <a:solidFill>
              <a:srgbClr val="80808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'F4-2(駐車場以外)グラフリンク'!$Q$75:$AV$75</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1EE6-476A-B507-3804C96A68ED}"/>
            </c:ext>
          </c:extLst>
        </c:ser>
        <c:ser>
          <c:idx val="4"/>
          <c:order val="4"/>
          <c:tx>
            <c:strRef>
              <c:f>'F4-2(駐車場以外)グラフリンク'!$B$72</c:f>
              <c:strCache>
                <c:ptCount val="1"/>
                <c:pt idx="0">
                  <c:v>消費税(10%)</c:v>
                </c:pt>
              </c:strCache>
            </c:strRef>
          </c:tx>
          <c:spPr>
            <a:solidFill>
              <a:srgbClr val="9999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'F4-2(駐車場以外)グラフリンク'!$Q$72:$AV$72</c:f>
              <c:numCache>
                <c:formatCode>#,##0_);[Red]\(#,##0\)</c:formatCode>
                <c:ptCount val="32"/>
                <c:pt idx="1">
                  <c:v>155.20000000000002</c:v>
                </c:pt>
                <c:pt idx="2">
                  <c:v>181.20000000000002</c:v>
                </c:pt>
                <c:pt idx="3">
                  <c:v>148.82560000000001</c:v>
                </c:pt>
                <c:pt idx="4">
                  <c:v>186</c:v>
                </c:pt>
                <c:pt idx="5">
                  <c:v>7524.4770000000008</c:v>
                </c:pt>
                <c:pt idx="6">
                  <c:v>1634.2</c:v>
                </c:pt>
                <c:pt idx="7">
                  <c:v>1160</c:v>
                </c:pt>
                <c:pt idx="8">
                  <c:v>0</c:v>
                </c:pt>
                <c:pt idx="9">
                  <c:v>100</c:v>
                </c:pt>
                <c:pt idx="10">
                  <c:v>460.553</c:v>
                </c:pt>
                <c:pt idx="11">
                  <c:v>1479.5</c:v>
                </c:pt>
                <c:pt idx="12">
                  <c:v>0</c:v>
                </c:pt>
                <c:pt idx="13">
                  <c:v>148.82560000000001</c:v>
                </c:pt>
                <c:pt idx="14">
                  <c:v>0</c:v>
                </c:pt>
                <c:pt idx="15">
                  <c:v>1227.3029999999999</c:v>
                </c:pt>
                <c:pt idx="16">
                  <c:v>55.2</c:v>
                </c:pt>
                <c:pt idx="17">
                  <c:v>100</c:v>
                </c:pt>
                <c:pt idx="18">
                  <c:v>181.20000000000002</c:v>
                </c:pt>
                <c:pt idx="19">
                  <c:v>186</c:v>
                </c:pt>
                <c:pt idx="20">
                  <c:v>8090.7340000000004</c:v>
                </c:pt>
                <c:pt idx="21">
                  <c:v>23173.107500000002</c:v>
                </c:pt>
                <c:pt idx="22">
                  <c:v>276</c:v>
                </c:pt>
                <c:pt idx="23">
                  <c:v>1032.8255999999999</c:v>
                </c:pt>
                <c:pt idx="24">
                  <c:v>0</c:v>
                </c:pt>
                <c:pt idx="25">
                  <c:v>279.35300000000001</c:v>
                </c:pt>
                <c:pt idx="26">
                  <c:v>236.4</c:v>
                </c:pt>
                <c:pt idx="27">
                  <c:v>221.70000000000002</c:v>
                </c:pt>
                <c:pt idx="28">
                  <c:v>0</c:v>
                </c:pt>
                <c:pt idx="29">
                  <c:v>100</c:v>
                </c:pt>
                <c:pt idx="30">
                  <c:v>279.35300000000001</c:v>
                </c:pt>
                <c:pt idx="31">
                  <c:v>48617.957300000002</c:v>
                </c:pt>
              </c:numCache>
            </c:numRef>
          </c:val>
          <c:extLst>
            <c:ext xmlns:c16="http://schemas.microsoft.com/office/drawing/2014/chart" uri="{C3380CC4-5D6E-409C-BE32-E72D297353CC}">
              <c16:uniqueId val="{00000001-1EE6-476A-B507-3804C96A68ED}"/>
            </c:ext>
          </c:extLst>
        </c:ser>
        <c:ser>
          <c:idx val="5"/>
          <c:order val="5"/>
          <c:tx>
            <c:strRef>
              <c:f>'F4-2(駐車場以外)グラフリンク'!$B$70</c:f>
              <c:strCache>
                <c:ptCount val="1"/>
                <c:pt idx="0">
                  <c:v>19　長期修繕計画作成費用</c:v>
                </c:pt>
              </c:strCache>
            </c:strRef>
          </c:tx>
          <c:spPr>
            <a:solidFill>
              <a:srgbClr val="FFFF99"/>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'F4-2(駐車場以外)グラフリンク'!$Q$70:$AV$70</c:f>
              <c:numCache>
                <c:formatCode>#,##0_);[Red]\(#,##0\)</c:formatCode>
                <c:ptCount val="32"/>
                <c:pt idx="1">
                  <c:v>552</c:v>
                </c:pt>
                <c:pt idx="2">
                  <c:v>0</c:v>
                </c:pt>
                <c:pt idx="3">
                  <c:v>0</c:v>
                </c:pt>
                <c:pt idx="4">
                  <c:v>0</c:v>
                </c:pt>
                <c:pt idx="5">
                  <c:v>0</c:v>
                </c:pt>
                <c:pt idx="6">
                  <c:v>552</c:v>
                </c:pt>
                <c:pt idx="7">
                  <c:v>0</c:v>
                </c:pt>
                <c:pt idx="8">
                  <c:v>0</c:v>
                </c:pt>
                <c:pt idx="9">
                  <c:v>0</c:v>
                </c:pt>
                <c:pt idx="10">
                  <c:v>0</c:v>
                </c:pt>
                <c:pt idx="11">
                  <c:v>552</c:v>
                </c:pt>
                <c:pt idx="12">
                  <c:v>0</c:v>
                </c:pt>
                <c:pt idx="13">
                  <c:v>0</c:v>
                </c:pt>
                <c:pt idx="14">
                  <c:v>0</c:v>
                </c:pt>
                <c:pt idx="15">
                  <c:v>0</c:v>
                </c:pt>
                <c:pt idx="16">
                  <c:v>552</c:v>
                </c:pt>
                <c:pt idx="17">
                  <c:v>0</c:v>
                </c:pt>
                <c:pt idx="18">
                  <c:v>0</c:v>
                </c:pt>
                <c:pt idx="19">
                  <c:v>0</c:v>
                </c:pt>
                <c:pt idx="20">
                  <c:v>0</c:v>
                </c:pt>
                <c:pt idx="21">
                  <c:v>552</c:v>
                </c:pt>
                <c:pt idx="22">
                  <c:v>0</c:v>
                </c:pt>
                <c:pt idx="23">
                  <c:v>0</c:v>
                </c:pt>
                <c:pt idx="24">
                  <c:v>0</c:v>
                </c:pt>
                <c:pt idx="25">
                  <c:v>0</c:v>
                </c:pt>
                <c:pt idx="26">
                  <c:v>552</c:v>
                </c:pt>
                <c:pt idx="27">
                  <c:v>0</c:v>
                </c:pt>
                <c:pt idx="28">
                  <c:v>0</c:v>
                </c:pt>
                <c:pt idx="29">
                  <c:v>0</c:v>
                </c:pt>
                <c:pt idx="30">
                  <c:v>0</c:v>
                </c:pt>
                <c:pt idx="31">
                  <c:v>3312</c:v>
                </c:pt>
              </c:numCache>
            </c:numRef>
          </c:val>
          <c:extLst>
            <c:ext xmlns:c16="http://schemas.microsoft.com/office/drawing/2014/chart" uri="{C3380CC4-5D6E-409C-BE32-E72D297353CC}">
              <c16:uniqueId val="{00000002-1EE6-476A-B507-3804C96A68ED}"/>
            </c:ext>
          </c:extLst>
        </c:ser>
        <c:ser>
          <c:idx val="6"/>
          <c:order val="6"/>
          <c:tx>
            <c:strRef>
              <c:f>'F4-2(駐車場以外)グラフリンク'!$B$69</c:f>
              <c:strCache>
                <c:ptCount val="1"/>
                <c:pt idx="0">
                  <c:v>18　調査・診断、設計、工事監理等費用</c:v>
                </c:pt>
              </c:strCache>
            </c:strRef>
          </c:tx>
          <c:spPr>
            <a:solidFill>
              <a:srgbClr val="CCFFCC"/>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'F4-2(駐車場以外)グラフリンク'!$Q$69:$AV$69</c:f>
              <c:numCache>
                <c:formatCode>#,##0_);[Red]\(#,##0\)</c:formatCode>
                <c:ptCount val="32"/>
                <c:pt idx="1">
                  <c:v>0</c:v>
                </c:pt>
                <c:pt idx="2">
                  <c:v>0</c:v>
                </c:pt>
                <c:pt idx="3">
                  <c:v>0</c:v>
                </c:pt>
                <c:pt idx="4">
                  <c:v>1860</c:v>
                </c:pt>
                <c:pt idx="5">
                  <c:v>1330</c:v>
                </c:pt>
                <c:pt idx="6">
                  <c:v>0</c:v>
                </c:pt>
                <c:pt idx="7">
                  <c:v>0</c:v>
                </c:pt>
                <c:pt idx="8">
                  <c:v>0</c:v>
                </c:pt>
                <c:pt idx="9">
                  <c:v>0</c:v>
                </c:pt>
                <c:pt idx="10">
                  <c:v>0</c:v>
                </c:pt>
                <c:pt idx="11">
                  <c:v>0</c:v>
                </c:pt>
                <c:pt idx="12">
                  <c:v>0</c:v>
                </c:pt>
                <c:pt idx="13">
                  <c:v>0</c:v>
                </c:pt>
                <c:pt idx="14">
                  <c:v>0</c:v>
                </c:pt>
                <c:pt idx="15">
                  <c:v>0</c:v>
                </c:pt>
                <c:pt idx="16">
                  <c:v>0</c:v>
                </c:pt>
                <c:pt idx="17">
                  <c:v>0</c:v>
                </c:pt>
                <c:pt idx="18">
                  <c:v>0</c:v>
                </c:pt>
                <c:pt idx="19">
                  <c:v>1860</c:v>
                </c:pt>
                <c:pt idx="20">
                  <c:v>2830</c:v>
                </c:pt>
                <c:pt idx="21">
                  <c:v>1200</c:v>
                </c:pt>
                <c:pt idx="22">
                  <c:v>0</c:v>
                </c:pt>
                <c:pt idx="23">
                  <c:v>0</c:v>
                </c:pt>
                <c:pt idx="24">
                  <c:v>0</c:v>
                </c:pt>
                <c:pt idx="25">
                  <c:v>0</c:v>
                </c:pt>
                <c:pt idx="26">
                  <c:v>0</c:v>
                </c:pt>
                <c:pt idx="27">
                  <c:v>0</c:v>
                </c:pt>
                <c:pt idx="28">
                  <c:v>0</c:v>
                </c:pt>
                <c:pt idx="29">
                  <c:v>0</c:v>
                </c:pt>
                <c:pt idx="30">
                  <c:v>0</c:v>
                </c:pt>
                <c:pt idx="31">
                  <c:v>9080</c:v>
                </c:pt>
              </c:numCache>
            </c:numRef>
          </c:val>
          <c:extLst>
            <c:ext xmlns:c16="http://schemas.microsoft.com/office/drawing/2014/chart" uri="{C3380CC4-5D6E-409C-BE32-E72D297353CC}">
              <c16:uniqueId val="{00000003-1EE6-476A-B507-3804C96A68ED}"/>
            </c:ext>
          </c:extLst>
        </c:ser>
        <c:ser>
          <c:idx val="7"/>
          <c:order val="7"/>
          <c:tx>
            <c:strRef>
              <c:f>'F4-2(駐車場以外)グラフリンク'!$B$68</c:f>
              <c:strCache>
                <c:ptCount val="1"/>
                <c:pt idx="0">
                  <c:v>17　外構・附属施設</c:v>
                </c:pt>
              </c:strCache>
            </c:strRef>
          </c:tx>
          <c:spPr>
            <a:solidFill>
              <a:srgbClr val="CCFF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'F4-2(駐車場以外)グラフリンク'!$Q$68:$AV$68</c:f>
              <c:numCache>
                <c:formatCode>#,##0_);[Red]\(#,##0\)</c:formatCode>
                <c:ptCount val="32"/>
                <c:pt idx="1">
                  <c:v>0</c:v>
                </c:pt>
                <c:pt idx="2">
                  <c:v>0</c:v>
                </c:pt>
                <c:pt idx="3">
                  <c:v>0</c:v>
                </c:pt>
                <c:pt idx="4">
                  <c:v>0</c:v>
                </c:pt>
                <c:pt idx="5">
                  <c:v>0</c:v>
                </c:pt>
                <c:pt idx="6">
                  <c:v>0</c:v>
                </c:pt>
                <c:pt idx="7">
                  <c:v>2760</c:v>
                </c:pt>
                <c:pt idx="8">
                  <c:v>0</c:v>
                </c:pt>
                <c:pt idx="9">
                  <c:v>0</c:v>
                </c:pt>
                <c:pt idx="10">
                  <c:v>0</c:v>
                </c:pt>
                <c:pt idx="11">
                  <c:v>0</c:v>
                </c:pt>
                <c:pt idx="12">
                  <c:v>0</c:v>
                </c:pt>
                <c:pt idx="13">
                  <c:v>0</c:v>
                </c:pt>
                <c:pt idx="14">
                  <c:v>0</c:v>
                </c:pt>
                <c:pt idx="15">
                  <c:v>0</c:v>
                </c:pt>
                <c:pt idx="16">
                  <c:v>0</c:v>
                </c:pt>
                <c:pt idx="17">
                  <c:v>0</c:v>
                </c:pt>
                <c:pt idx="18">
                  <c:v>0</c:v>
                </c:pt>
                <c:pt idx="19">
                  <c:v>0</c:v>
                </c:pt>
                <c:pt idx="20">
                  <c:v>0</c:v>
                </c:pt>
                <c:pt idx="21">
                  <c:v>3108</c:v>
                </c:pt>
                <c:pt idx="22">
                  <c:v>2760</c:v>
                </c:pt>
                <c:pt idx="23">
                  <c:v>0</c:v>
                </c:pt>
                <c:pt idx="24">
                  <c:v>0</c:v>
                </c:pt>
                <c:pt idx="25">
                  <c:v>0</c:v>
                </c:pt>
                <c:pt idx="26">
                  <c:v>0</c:v>
                </c:pt>
                <c:pt idx="27">
                  <c:v>0</c:v>
                </c:pt>
                <c:pt idx="28">
                  <c:v>0</c:v>
                </c:pt>
                <c:pt idx="29">
                  <c:v>0</c:v>
                </c:pt>
                <c:pt idx="30">
                  <c:v>0</c:v>
                </c:pt>
                <c:pt idx="31">
                  <c:v>8628</c:v>
                </c:pt>
              </c:numCache>
            </c:numRef>
          </c:val>
          <c:extLst>
            <c:ext xmlns:c16="http://schemas.microsoft.com/office/drawing/2014/chart" uri="{C3380CC4-5D6E-409C-BE32-E72D297353CC}">
              <c16:uniqueId val="{00000004-1EE6-476A-B507-3804C96A68ED}"/>
            </c:ext>
          </c:extLst>
        </c:ser>
        <c:ser>
          <c:idx val="8"/>
          <c:order val="8"/>
          <c:tx>
            <c:strRef>
              <c:f>'F4-2(駐車場以外)グラフリンク'!$B$67</c:f>
              <c:strCache>
                <c:ptCount val="1"/>
                <c:pt idx="0">
                  <c:v>16　立体駐車場設備</c:v>
                </c:pt>
              </c:strCache>
            </c:strRef>
          </c:tx>
          <c:spPr>
            <a:solidFill>
              <a:srgbClr val="00CC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'F4-2(駐車場以外)グラフリンク'!$Q$67:$AV$67</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5-1EE6-476A-B507-3804C96A68ED}"/>
            </c:ext>
          </c:extLst>
        </c:ser>
        <c:ser>
          <c:idx val="9"/>
          <c:order val="9"/>
          <c:tx>
            <c:strRef>
              <c:f>'F4-2(駐車場以外)グラフリンク'!$B$66</c:f>
              <c:strCache>
                <c:ptCount val="1"/>
                <c:pt idx="0">
                  <c:v>15　昇降機設備</c:v>
                </c:pt>
              </c:strCache>
            </c:strRef>
          </c:tx>
          <c:spPr>
            <a:solidFill>
              <a:srgbClr val="0000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'F4-2(駐車場以外)グラフリンク'!$Q$66:$AV$66</c:f>
              <c:numCache>
                <c:formatCode>#,##0_);[Red]\(#,##0\)</c:formatCode>
                <c:ptCount val="32"/>
                <c:pt idx="1">
                  <c:v>1000</c:v>
                </c:pt>
                <c:pt idx="2">
                  <c:v>0</c:v>
                </c:pt>
                <c:pt idx="3">
                  <c:v>0</c:v>
                </c:pt>
                <c:pt idx="4">
                  <c:v>0</c:v>
                </c:pt>
                <c:pt idx="5">
                  <c:v>0</c:v>
                </c:pt>
                <c:pt idx="6">
                  <c:v>0</c:v>
                </c:pt>
                <c:pt idx="7">
                  <c:v>0</c:v>
                </c:pt>
                <c:pt idx="8">
                  <c:v>0</c:v>
                </c:pt>
                <c:pt idx="9">
                  <c:v>1000</c:v>
                </c:pt>
                <c:pt idx="10">
                  <c:v>0</c:v>
                </c:pt>
                <c:pt idx="11">
                  <c:v>0</c:v>
                </c:pt>
                <c:pt idx="12">
                  <c:v>0</c:v>
                </c:pt>
                <c:pt idx="13">
                  <c:v>0</c:v>
                </c:pt>
                <c:pt idx="14">
                  <c:v>0</c:v>
                </c:pt>
                <c:pt idx="15">
                  <c:v>0</c:v>
                </c:pt>
                <c:pt idx="16">
                  <c:v>0</c:v>
                </c:pt>
                <c:pt idx="17">
                  <c:v>1000</c:v>
                </c:pt>
                <c:pt idx="18">
                  <c:v>0</c:v>
                </c:pt>
                <c:pt idx="19">
                  <c:v>0</c:v>
                </c:pt>
                <c:pt idx="20">
                  <c:v>0</c:v>
                </c:pt>
                <c:pt idx="21">
                  <c:v>28160</c:v>
                </c:pt>
                <c:pt idx="22">
                  <c:v>0</c:v>
                </c:pt>
                <c:pt idx="23">
                  <c:v>0</c:v>
                </c:pt>
                <c:pt idx="24">
                  <c:v>0</c:v>
                </c:pt>
                <c:pt idx="25">
                  <c:v>0</c:v>
                </c:pt>
                <c:pt idx="26">
                  <c:v>0</c:v>
                </c:pt>
                <c:pt idx="27">
                  <c:v>0</c:v>
                </c:pt>
                <c:pt idx="28">
                  <c:v>0</c:v>
                </c:pt>
                <c:pt idx="29">
                  <c:v>1000</c:v>
                </c:pt>
                <c:pt idx="30">
                  <c:v>0</c:v>
                </c:pt>
                <c:pt idx="31">
                  <c:v>32160</c:v>
                </c:pt>
              </c:numCache>
            </c:numRef>
          </c:val>
          <c:extLst>
            <c:ext xmlns:c16="http://schemas.microsoft.com/office/drawing/2014/chart" uri="{C3380CC4-5D6E-409C-BE32-E72D297353CC}">
              <c16:uniqueId val="{00000006-1EE6-476A-B507-3804C96A68ED}"/>
            </c:ext>
          </c:extLst>
        </c:ser>
        <c:ser>
          <c:idx val="10"/>
          <c:order val="10"/>
          <c:tx>
            <c:strRef>
              <c:f>'F4-2(駐車場以外)グラフリンク'!$B$65</c:f>
              <c:strCache>
                <c:ptCount val="1"/>
                <c:pt idx="0">
                  <c:v>14　消防用設備</c:v>
                </c:pt>
              </c:strCache>
            </c:strRef>
          </c:tx>
          <c:spPr>
            <a:solidFill>
              <a:srgbClr val="00808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'F4-2(駐車場以外)グラフリンク'!$Q$65:$AV$65</c:f>
              <c:numCache>
                <c:formatCode>#,##0_);[Red]\(#,##0\)</c:formatCode>
                <c:ptCount val="32"/>
                <c:pt idx="1">
                  <c:v>0</c:v>
                </c:pt>
                <c:pt idx="2">
                  <c:v>0</c:v>
                </c:pt>
                <c:pt idx="3">
                  <c:v>0</c:v>
                </c:pt>
                <c:pt idx="4">
                  <c:v>0</c:v>
                </c:pt>
                <c:pt idx="5">
                  <c:v>0</c:v>
                </c:pt>
                <c:pt idx="6">
                  <c:v>0</c:v>
                </c:pt>
                <c:pt idx="7">
                  <c:v>0</c:v>
                </c:pt>
                <c:pt idx="8">
                  <c:v>0</c:v>
                </c:pt>
                <c:pt idx="9">
                  <c:v>0</c:v>
                </c:pt>
                <c:pt idx="10">
                  <c:v>0</c:v>
                </c:pt>
                <c:pt idx="11">
                  <c:v>3032</c:v>
                </c:pt>
                <c:pt idx="12">
                  <c:v>0</c:v>
                </c:pt>
                <c:pt idx="13">
                  <c:v>0</c:v>
                </c:pt>
                <c:pt idx="14">
                  <c:v>0</c:v>
                </c:pt>
                <c:pt idx="15">
                  <c:v>0</c:v>
                </c:pt>
                <c:pt idx="16">
                  <c:v>0</c:v>
                </c:pt>
                <c:pt idx="17">
                  <c:v>0</c:v>
                </c:pt>
                <c:pt idx="18">
                  <c:v>0</c:v>
                </c:pt>
                <c:pt idx="19">
                  <c:v>0</c:v>
                </c:pt>
                <c:pt idx="20">
                  <c:v>0</c:v>
                </c:pt>
                <c:pt idx="21">
                  <c:v>34003.5</c:v>
                </c:pt>
                <c:pt idx="22">
                  <c:v>0</c:v>
                </c:pt>
                <c:pt idx="23">
                  <c:v>0</c:v>
                </c:pt>
                <c:pt idx="24">
                  <c:v>0</c:v>
                </c:pt>
                <c:pt idx="25">
                  <c:v>0</c:v>
                </c:pt>
                <c:pt idx="26">
                  <c:v>0</c:v>
                </c:pt>
                <c:pt idx="27">
                  <c:v>360</c:v>
                </c:pt>
                <c:pt idx="28">
                  <c:v>0</c:v>
                </c:pt>
                <c:pt idx="29">
                  <c:v>0</c:v>
                </c:pt>
                <c:pt idx="30">
                  <c:v>0</c:v>
                </c:pt>
                <c:pt idx="31">
                  <c:v>37395.5</c:v>
                </c:pt>
              </c:numCache>
            </c:numRef>
          </c:val>
          <c:extLst>
            <c:ext xmlns:c16="http://schemas.microsoft.com/office/drawing/2014/chart" uri="{C3380CC4-5D6E-409C-BE32-E72D297353CC}">
              <c16:uniqueId val="{00000007-1EE6-476A-B507-3804C96A68ED}"/>
            </c:ext>
          </c:extLst>
        </c:ser>
        <c:ser>
          <c:idx val="11"/>
          <c:order val="11"/>
          <c:tx>
            <c:strRef>
              <c:f>'F4-2(駐車場以外)グラフリンク'!$B$64</c:f>
              <c:strCache>
                <c:ptCount val="1"/>
                <c:pt idx="0">
                  <c:v>13　情報・通信設備</c:v>
                </c:pt>
              </c:strCache>
            </c:strRef>
          </c:tx>
          <c:spPr>
            <a:solidFill>
              <a:srgbClr val="80000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'F4-2(駐車場以外)グラフリンク'!$Q$64:$AV$64</c:f>
              <c:numCache>
                <c:formatCode>#,##0_);[Red]\(#,##0\)</c:formatCode>
                <c:ptCount val="32"/>
                <c:pt idx="1">
                  <c:v>0</c:v>
                </c:pt>
                <c:pt idx="2">
                  <c:v>0</c:v>
                </c:pt>
                <c:pt idx="3">
                  <c:v>0</c:v>
                </c:pt>
                <c:pt idx="4">
                  <c:v>0</c:v>
                </c:pt>
                <c:pt idx="5">
                  <c:v>0</c:v>
                </c:pt>
                <c:pt idx="6">
                  <c:v>15530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15730</c:v>
                </c:pt>
                <c:pt idx="22">
                  <c:v>0</c:v>
                </c:pt>
                <c:pt idx="23">
                  <c:v>0</c:v>
                </c:pt>
                <c:pt idx="24">
                  <c:v>0</c:v>
                </c:pt>
                <c:pt idx="25">
                  <c:v>0</c:v>
                </c:pt>
                <c:pt idx="26">
                  <c:v>0</c:v>
                </c:pt>
                <c:pt idx="27">
                  <c:v>0</c:v>
                </c:pt>
                <c:pt idx="28">
                  <c:v>0</c:v>
                </c:pt>
                <c:pt idx="29">
                  <c:v>0</c:v>
                </c:pt>
                <c:pt idx="30">
                  <c:v>0</c:v>
                </c:pt>
                <c:pt idx="31">
                  <c:v>31260</c:v>
                </c:pt>
              </c:numCache>
            </c:numRef>
          </c:val>
          <c:extLst>
            <c:ext xmlns:c16="http://schemas.microsoft.com/office/drawing/2014/chart" uri="{C3380CC4-5D6E-409C-BE32-E72D297353CC}">
              <c16:uniqueId val="{00000008-1EE6-476A-B507-3804C96A68ED}"/>
            </c:ext>
          </c:extLst>
        </c:ser>
        <c:ser>
          <c:idx val="12"/>
          <c:order val="12"/>
          <c:tx>
            <c:strRef>
              <c:f>'F4-2(駐車場以外)グラフリンク'!$B$63</c:f>
              <c:strCache>
                <c:ptCount val="1"/>
                <c:pt idx="0">
                  <c:v>12　電灯設備等</c:v>
                </c:pt>
              </c:strCache>
            </c:strRef>
          </c:tx>
          <c:spPr>
            <a:solidFill>
              <a:srgbClr val="80008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'F4-2(駐車場以外)グラフリンク'!$Q$63:$AV$63</c:f>
              <c:numCache>
                <c:formatCode>#,##0_);[Red]\(#,##0\)</c:formatCode>
                <c:ptCount val="32"/>
                <c:pt idx="1">
                  <c:v>0</c:v>
                </c:pt>
                <c:pt idx="2">
                  <c:v>0</c:v>
                </c:pt>
                <c:pt idx="3">
                  <c:v>0</c:v>
                </c:pt>
                <c:pt idx="4">
                  <c:v>0</c:v>
                </c:pt>
                <c:pt idx="5">
                  <c:v>0</c:v>
                </c:pt>
                <c:pt idx="6">
                  <c:v>0</c:v>
                </c:pt>
                <c:pt idx="7">
                  <c:v>0</c:v>
                </c:pt>
                <c:pt idx="8">
                  <c:v>0</c:v>
                </c:pt>
                <c:pt idx="9">
                  <c:v>0</c:v>
                </c:pt>
                <c:pt idx="10">
                  <c:v>0</c:v>
                </c:pt>
                <c:pt idx="11">
                  <c:v>11211</c:v>
                </c:pt>
                <c:pt idx="12">
                  <c:v>0</c:v>
                </c:pt>
                <c:pt idx="13">
                  <c:v>0</c:v>
                </c:pt>
                <c:pt idx="14">
                  <c:v>0</c:v>
                </c:pt>
                <c:pt idx="15">
                  <c:v>0</c:v>
                </c:pt>
                <c:pt idx="16">
                  <c:v>0</c:v>
                </c:pt>
                <c:pt idx="17">
                  <c:v>0</c:v>
                </c:pt>
                <c:pt idx="18">
                  <c:v>0</c:v>
                </c:pt>
                <c:pt idx="19">
                  <c:v>0</c:v>
                </c:pt>
                <c:pt idx="20">
                  <c:v>0</c:v>
                </c:pt>
                <c:pt idx="21">
                  <c:v>3546</c:v>
                </c:pt>
                <c:pt idx="22">
                  <c:v>0</c:v>
                </c:pt>
                <c:pt idx="23">
                  <c:v>0</c:v>
                </c:pt>
                <c:pt idx="24">
                  <c:v>0</c:v>
                </c:pt>
                <c:pt idx="25">
                  <c:v>0</c:v>
                </c:pt>
                <c:pt idx="26">
                  <c:v>0</c:v>
                </c:pt>
                <c:pt idx="27">
                  <c:v>0</c:v>
                </c:pt>
                <c:pt idx="28">
                  <c:v>0</c:v>
                </c:pt>
                <c:pt idx="29">
                  <c:v>0</c:v>
                </c:pt>
                <c:pt idx="30">
                  <c:v>0</c:v>
                </c:pt>
                <c:pt idx="31">
                  <c:v>14757</c:v>
                </c:pt>
              </c:numCache>
            </c:numRef>
          </c:val>
          <c:extLst>
            <c:ext xmlns:c16="http://schemas.microsoft.com/office/drawing/2014/chart" uri="{C3380CC4-5D6E-409C-BE32-E72D297353CC}">
              <c16:uniqueId val="{00000009-1EE6-476A-B507-3804C96A68ED}"/>
            </c:ext>
          </c:extLst>
        </c:ser>
        <c:ser>
          <c:idx val="13"/>
          <c:order val="13"/>
          <c:tx>
            <c:strRef>
              <c:f>'F4-2(駐車場以外)グラフリンク'!$B$62</c:f>
              <c:strCache>
                <c:ptCount val="1"/>
                <c:pt idx="0">
                  <c:v>11　空調・換気設備等</c:v>
                </c:pt>
              </c:strCache>
            </c:strRef>
          </c:tx>
          <c:spPr>
            <a:solidFill>
              <a:srgbClr val="00FF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'F4-2(駐車場以外)グラフリンク'!$Q$62:$AV$62</c:f>
              <c:numCache>
                <c:formatCode>#,##0_);[Red]\(#,##0\)</c:formatCode>
                <c:ptCount val="32"/>
                <c:pt idx="1">
                  <c:v>0</c:v>
                </c:pt>
                <c:pt idx="2">
                  <c:v>0</c:v>
                </c:pt>
                <c:pt idx="3">
                  <c:v>0</c:v>
                </c:pt>
                <c:pt idx="4">
                  <c:v>0</c:v>
                </c:pt>
                <c:pt idx="5">
                  <c:v>0</c:v>
                </c:pt>
                <c:pt idx="6">
                  <c:v>260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260</c:v>
                </c:pt>
                <c:pt idx="22">
                  <c:v>0</c:v>
                </c:pt>
                <c:pt idx="23">
                  <c:v>0</c:v>
                </c:pt>
                <c:pt idx="24">
                  <c:v>0</c:v>
                </c:pt>
                <c:pt idx="25">
                  <c:v>0</c:v>
                </c:pt>
                <c:pt idx="26">
                  <c:v>0</c:v>
                </c:pt>
                <c:pt idx="27">
                  <c:v>1857</c:v>
                </c:pt>
                <c:pt idx="28">
                  <c:v>0</c:v>
                </c:pt>
                <c:pt idx="29">
                  <c:v>0</c:v>
                </c:pt>
                <c:pt idx="30">
                  <c:v>0</c:v>
                </c:pt>
                <c:pt idx="31">
                  <c:v>2377</c:v>
                </c:pt>
              </c:numCache>
            </c:numRef>
          </c:val>
          <c:extLst>
            <c:ext xmlns:c16="http://schemas.microsoft.com/office/drawing/2014/chart" uri="{C3380CC4-5D6E-409C-BE32-E72D297353CC}">
              <c16:uniqueId val="{0000000A-1EE6-476A-B507-3804C96A68ED}"/>
            </c:ext>
          </c:extLst>
        </c:ser>
        <c:ser>
          <c:idx val="14"/>
          <c:order val="14"/>
          <c:tx>
            <c:strRef>
              <c:f>'F4-2(駐車場以外)グラフリンク'!$B$61</c:f>
              <c:strCache>
                <c:ptCount val="1"/>
                <c:pt idx="0">
                  <c:v>10　ガス設備</c:v>
                </c:pt>
              </c:strCache>
            </c:strRef>
          </c:tx>
          <c:spPr>
            <a:solidFill>
              <a:srgbClr val="FFFF0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'F4-2(駐車場以外)グラフリンク'!$Q$61:$AV$61</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10884</c:v>
                </c:pt>
                <c:pt idx="22">
                  <c:v>0</c:v>
                </c:pt>
                <c:pt idx="23">
                  <c:v>0</c:v>
                </c:pt>
                <c:pt idx="24">
                  <c:v>0</c:v>
                </c:pt>
                <c:pt idx="25">
                  <c:v>0</c:v>
                </c:pt>
                <c:pt idx="26">
                  <c:v>0</c:v>
                </c:pt>
                <c:pt idx="27">
                  <c:v>0</c:v>
                </c:pt>
                <c:pt idx="28">
                  <c:v>0</c:v>
                </c:pt>
                <c:pt idx="29">
                  <c:v>0</c:v>
                </c:pt>
                <c:pt idx="30">
                  <c:v>0</c:v>
                </c:pt>
                <c:pt idx="31">
                  <c:v>10884</c:v>
                </c:pt>
              </c:numCache>
            </c:numRef>
          </c:val>
          <c:extLst>
            <c:ext xmlns:c16="http://schemas.microsoft.com/office/drawing/2014/chart" uri="{C3380CC4-5D6E-409C-BE32-E72D297353CC}">
              <c16:uniqueId val="{0000000B-1EE6-476A-B507-3804C96A68ED}"/>
            </c:ext>
          </c:extLst>
        </c:ser>
        <c:ser>
          <c:idx val="15"/>
          <c:order val="15"/>
          <c:tx>
            <c:strRef>
              <c:f>'F4-2(駐車場以外)グラフリンク'!$B$60</c:f>
              <c:strCache>
                <c:ptCount val="1"/>
                <c:pt idx="0">
                  <c:v>９　排水設備</c:v>
                </c:pt>
              </c:strCache>
            </c:strRef>
          </c:tx>
          <c:spPr>
            <a:solidFill>
              <a:srgbClr val="FF00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'F4-2(駐車場以外)グラフリンク'!$Q$60:$AV$60</c:f>
              <c:numCache>
                <c:formatCode>#,##0_);[Red]\(#,##0\)</c:formatCode>
                <c:ptCount val="32"/>
                <c:pt idx="1">
                  <c:v>0</c:v>
                </c:pt>
                <c:pt idx="2">
                  <c:v>552</c:v>
                </c:pt>
                <c:pt idx="3">
                  <c:v>0</c:v>
                </c:pt>
                <c:pt idx="4">
                  <c:v>0</c:v>
                </c:pt>
                <c:pt idx="5">
                  <c:v>0</c:v>
                </c:pt>
                <c:pt idx="6">
                  <c:v>0</c:v>
                </c:pt>
                <c:pt idx="7">
                  <c:v>1380</c:v>
                </c:pt>
                <c:pt idx="8">
                  <c:v>0</c:v>
                </c:pt>
                <c:pt idx="9">
                  <c:v>0</c:v>
                </c:pt>
                <c:pt idx="10">
                  <c:v>552</c:v>
                </c:pt>
                <c:pt idx="11">
                  <c:v>0</c:v>
                </c:pt>
                <c:pt idx="12">
                  <c:v>0</c:v>
                </c:pt>
                <c:pt idx="13">
                  <c:v>0</c:v>
                </c:pt>
                <c:pt idx="14">
                  <c:v>0</c:v>
                </c:pt>
                <c:pt idx="15">
                  <c:v>9479.5</c:v>
                </c:pt>
                <c:pt idx="16">
                  <c:v>0</c:v>
                </c:pt>
                <c:pt idx="17">
                  <c:v>0</c:v>
                </c:pt>
                <c:pt idx="18">
                  <c:v>552</c:v>
                </c:pt>
                <c:pt idx="19">
                  <c:v>0</c:v>
                </c:pt>
                <c:pt idx="20">
                  <c:v>0</c:v>
                </c:pt>
                <c:pt idx="21">
                  <c:v>12340.5</c:v>
                </c:pt>
                <c:pt idx="22">
                  <c:v>0</c:v>
                </c:pt>
                <c:pt idx="23">
                  <c:v>1380</c:v>
                </c:pt>
                <c:pt idx="24">
                  <c:v>0</c:v>
                </c:pt>
                <c:pt idx="25">
                  <c:v>0</c:v>
                </c:pt>
                <c:pt idx="26">
                  <c:v>552</c:v>
                </c:pt>
                <c:pt idx="27">
                  <c:v>0</c:v>
                </c:pt>
                <c:pt idx="28">
                  <c:v>0</c:v>
                </c:pt>
                <c:pt idx="29">
                  <c:v>0</c:v>
                </c:pt>
                <c:pt idx="30">
                  <c:v>0</c:v>
                </c:pt>
                <c:pt idx="31">
                  <c:v>26788</c:v>
                </c:pt>
              </c:numCache>
            </c:numRef>
          </c:val>
          <c:extLst>
            <c:ext xmlns:c16="http://schemas.microsoft.com/office/drawing/2014/chart" uri="{C3380CC4-5D6E-409C-BE32-E72D297353CC}">
              <c16:uniqueId val="{0000000C-1EE6-476A-B507-3804C96A68ED}"/>
            </c:ext>
          </c:extLst>
        </c:ser>
        <c:ser>
          <c:idx val="16"/>
          <c:order val="16"/>
          <c:tx>
            <c:strRef>
              <c:f>'F4-2(駐車場以外)グラフリンク'!$B$59</c:f>
              <c:strCache>
                <c:ptCount val="1"/>
                <c:pt idx="0">
                  <c:v>８　給水設備</c:v>
                </c:pt>
              </c:strCache>
            </c:strRef>
          </c:tx>
          <c:spPr>
            <a:solidFill>
              <a:srgbClr val="00008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'F4-2(駐車場以外)グラフリンク'!$Q$59:$AV$59</c:f>
              <c:numCache>
                <c:formatCode>#,##0_);[Red]\(#,##0\)</c:formatCode>
                <c:ptCount val="32"/>
                <c:pt idx="1">
                  <c:v>0</c:v>
                </c:pt>
                <c:pt idx="2">
                  <c:v>1260</c:v>
                </c:pt>
                <c:pt idx="3">
                  <c:v>0</c:v>
                </c:pt>
                <c:pt idx="4">
                  <c:v>0</c:v>
                </c:pt>
                <c:pt idx="5">
                  <c:v>0</c:v>
                </c:pt>
                <c:pt idx="6">
                  <c:v>0</c:v>
                </c:pt>
                <c:pt idx="7">
                  <c:v>7460</c:v>
                </c:pt>
                <c:pt idx="8">
                  <c:v>0</c:v>
                </c:pt>
                <c:pt idx="9">
                  <c:v>0</c:v>
                </c:pt>
                <c:pt idx="10">
                  <c:v>1260</c:v>
                </c:pt>
                <c:pt idx="11">
                  <c:v>0</c:v>
                </c:pt>
                <c:pt idx="12">
                  <c:v>0</c:v>
                </c:pt>
                <c:pt idx="13">
                  <c:v>0</c:v>
                </c:pt>
                <c:pt idx="14">
                  <c:v>0</c:v>
                </c:pt>
                <c:pt idx="15">
                  <c:v>0</c:v>
                </c:pt>
                <c:pt idx="16">
                  <c:v>0</c:v>
                </c:pt>
                <c:pt idx="17">
                  <c:v>0</c:v>
                </c:pt>
                <c:pt idx="18">
                  <c:v>1260</c:v>
                </c:pt>
                <c:pt idx="19">
                  <c:v>0</c:v>
                </c:pt>
                <c:pt idx="20">
                  <c:v>0</c:v>
                </c:pt>
                <c:pt idx="21">
                  <c:v>98438</c:v>
                </c:pt>
                <c:pt idx="22">
                  <c:v>0</c:v>
                </c:pt>
                <c:pt idx="23">
                  <c:v>7460</c:v>
                </c:pt>
                <c:pt idx="24">
                  <c:v>0</c:v>
                </c:pt>
                <c:pt idx="25">
                  <c:v>0</c:v>
                </c:pt>
                <c:pt idx="26">
                  <c:v>1260</c:v>
                </c:pt>
                <c:pt idx="27">
                  <c:v>0</c:v>
                </c:pt>
                <c:pt idx="28">
                  <c:v>0</c:v>
                </c:pt>
                <c:pt idx="29">
                  <c:v>0</c:v>
                </c:pt>
                <c:pt idx="30">
                  <c:v>0</c:v>
                </c:pt>
                <c:pt idx="31">
                  <c:v>118398</c:v>
                </c:pt>
              </c:numCache>
            </c:numRef>
          </c:val>
          <c:extLst>
            <c:ext xmlns:c16="http://schemas.microsoft.com/office/drawing/2014/chart" uri="{C3380CC4-5D6E-409C-BE32-E72D297353CC}">
              <c16:uniqueId val="{0000000D-1EE6-476A-B507-3804C96A68ED}"/>
            </c:ext>
          </c:extLst>
        </c:ser>
        <c:ser>
          <c:idx val="17"/>
          <c:order val="17"/>
          <c:tx>
            <c:strRef>
              <c:f>'F4-2(駐車場以外)グラフリンク'!$B$58</c:f>
              <c:strCache>
                <c:ptCount val="1"/>
                <c:pt idx="0">
                  <c:v>７　共用内部</c:v>
                </c:pt>
              </c:strCache>
            </c:strRef>
          </c:tx>
          <c:spPr>
            <a:solidFill>
              <a:srgbClr val="CCCC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'F4-2(駐車場以外)グラフリンク'!$Q$58:$AV$58</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55.8</c:v>
                </c:pt>
                <c:pt idx="22">
                  <c:v>0</c:v>
                </c:pt>
                <c:pt idx="23">
                  <c:v>0</c:v>
                </c:pt>
                <c:pt idx="24">
                  <c:v>0</c:v>
                </c:pt>
                <c:pt idx="25">
                  <c:v>0</c:v>
                </c:pt>
                <c:pt idx="26">
                  <c:v>0</c:v>
                </c:pt>
                <c:pt idx="27">
                  <c:v>0</c:v>
                </c:pt>
                <c:pt idx="28">
                  <c:v>0</c:v>
                </c:pt>
                <c:pt idx="29">
                  <c:v>0</c:v>
                </c:pt>
                <c:pt idx="30">
                  <c:v>0</c:v>
                </c:pt>
                <c:pt idx="31">
                  <c:v>55.8</c:v>
                </c:pt>
              </c:numCache>
            </c:numRef>
          </c:val>
          <c:extLst>
            <c:ext xmlns:c16="http://schemas.microsoft.com/office/drawing/2014/chart" uri="{C3380CC4-5D6E-409C-BE32-E72D297353CC}">
              <c16:uniqueId val="{0000000E-1EE6-476A-B507-3804C96A68ED}"/>
            </c:ext>
          </c:extLst>
        </c:ser>
        <c:ser>
          <c:idx val="18"/>
          <c:order val="18"/>
          <c:tx>
            <c:strRef>
              <c:f>'F4-2(駐車場以外)グラフリンク'!$B$57</c:f>
              <c:strCache>
                <c:ptCount val="1"/>
                <c:pt idx="0">
                  <c:v>６　建具・金物等</c:v>
                </c:pt>
              </c:strCache>
            </c:strRef>
          </c:tx>
          <c:spPr>
            <a:solidFill>
              <a:srgbClr val="0066CC"/>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'F4-2(駐車場以外)グラフリンク'!$Q$57:$AV$57</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17853.900000000001</c:v>
                </c:pt>
                <c:pt idx="22">
                  <c:v>0</c:v>
                </c:pt>
                <c:pt idx="23">
                  <c:v>0</c:v>
                </c:pt>
                <c:pt idx="24">
                  <c:v>0</c:v>
                </c:pt>
                <c:pt idx="25">
                  <c:v>0</c:v>
                </c:pt>
                <c:pt idx="26">
                  <c:v>0</c:v>
                </c:pt>
                <c:pt idx="27">
                  <c:v>0</c:v>
                </c:pt>
                <c:pt idx="28">
                  <c:v>0</c:v>
                </c:pt>
                <c:pt idx="29">
                  <c:v>0</c:v>
                </c:pt>
                <c:pt idx="30">
                  <c:v>0</c:v>
                </c:pt>
                <c:pt idx="31">
                  <c:v>17853.900000000001</c:v>
                </c:pt>
              </c:numCache>
            </c:numRef>
          </c:val>
          <c:extLst>
            <c:ext xmlns:c16="http://schemas.microsoft.com/office/drawing/2014/chart" uri="{C3380CC4-5D6E-409C-BE32-E72D297353CC}">
              <c16:uniqueId val="{0000000F-1EE6-476A-B507-3804C96A68ED}"/>
            </c:ext>
          </c:extLst>
        </c:ser>
        <c:ser>
          <c:idx val="19"/>
          <c:order val="19"/>
          <c:tx>
            <c:strRef>
              <c:f>'F4-2(駐車場以外)グラフリンク'!$B$56</c:f>
              <c:strCache>
                <c:ptCount val="1"/>
                <c:pt idx="0">
                  <c:v>５　鉄部塗装等</c:v>
                </c:pt>
              </c:strCache>
            </c:strRef>
          </c:tx>
          <c:spPr>
            <a:solidFill>
              <a:srgbClr val="FF8080"/>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'F4-2(駐車場以外)グラフリンク'!$Q$56:$AV$56</c:f>
              <c:numCache>
                <c:formatCode>#,##0_);[Red]\(#,##0\)</c:formatCode>
                <c:ptCount val="32"/>
                <c:pt idx="1">
                  <c:v>0</c:v>
                </c:pt>
                <c:pt idx="2">
                  <c:v>0</c:v>
                </c:pt>
                <c:pt idx="3">
                  <c:v>1488.2560000000001</c:v>
                </c:pt>
                <c:pt idx="4">
                  <c:v>0</c:v>
                </c:pt>
                <c:pt idx="5">
                  <c:v>5234.5379999999996</c:v>
                </c:pt>
                <c:pt idx="6">
                  <c:v>0</c:v>
                </c:pt>
                <c:pt idx="7">
                  <c:v>0</c:v>
                </c:pt>
                <c:pt idx="8">
                  <c:v>0</c:v>
                </c:pt>
                <c:pt idx="9">
                  <c:v>0</c:v>
                </c:pt>
                <c:pt idx="10">
                  <c:v>1392.77</c:v>
                </c:pt>
                <c:pt idx="11">
                  <c:v>0</c:v>
                </c:pt>
                <c:pt idx="12">
                  <c:v>0</c:v>
                </c:pt>
                <c:pt idx="13">
                  <c:v>1488.2560000000001</c:v>
                </c:pt>
                <c:pt idx="14">
                  <c:v>0</c:v>
                </c:pt>
                <c:pt idx="15">
                  <c:v>1392.77</c:v>
                </c:pt>
                <c:pt idx="16">
                  <c:v>0</c:v>
                </c:pt>
                <c:pt idx="17">
                  <c:v>0</c:v>
                </c:pt>
                <c:pt idx="18">
                  <c:v>0</c:v>
                </c:pt>
                <c:pt idx="19">
                  <c:v>0</c:v>
                </c:pt>
                <c:pt idx="20">
                  <c:v>5234.5379999999996</c:v>
                </c:pt>
                <c:pt idx="21">
                  <c:v>0</c:v>
                </c:pt>
                <c:pt idx="22">
                  <c:v>0</c:v>
                </c:pt>
                <c:pt idx="23">
                  <c:v>1488.2560000000001</c:v>
                </c:pt>
                <c:pt idx="24">
                  <c:v>0</c:v>
                </c:pt>
                <c:pt idx="25">
                  <c:v>1392.77</c:v>
                </c:pt>
                <c:pt idx="26">
                  <c:v>0</c:v>
                </c:pt>
                <c:pt idx="27">
                  <c:v>0</c:v>
                </c:pt>
                <c:pt idx="28">
                  <c:v>0</c:v>
                </c:pt>
                <c:pt idx="29">
                  <c:v>0</c:v>
                </c:pt>
                <c:pt idx="30">
                  <c:v>1392.77</c:v>
                </c:pt>
                <c:pt idx="31">
                  <c:v>20504.924000000003</c:v>
                </c:pt>
              </c:numCache>
            </c:numRef>
          </c:val>
          <c:extLst>
            <c:ext xmlns:c16="http://schemas.microsoft.com/office/drawing/2014/chart" uri="{C3380CC4-5D6E-409C-BE32-E72D297353CC}">
              <c16:uniqueId val="{00000010-1EE6-476A-B507-3804C96A68ED}"/>
            </c:ext>
          </c:extLst>
        </c:ser>
        <c:ser>
          <c:idx val="20"/>
          <c:order val="20"/>
          <c:tx>
            <c:strRef>
              <c:f>'F4-2(駐車場以外)グラフリンク'!$B$55</c:f>
              <c:strCache>
                <c:ptCount val="1"/>
                <c:pt idx="0">
                  <c:v>４　外壁塗装等</c:v>
                </c:pt>
              </c:strCache>
            </c:strRef>
          </c:tx>
          <c:spPr>
            <a:solidFill>
              <a:srgbClr val="660066"/>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'F4-2(駐車場以外)グラフリンク'!$Q$55:$AV$55</c:f>
              <c:numCache>
                <c:formatCode>#,##0_);[Red]\(#,##0\)</c:formatCode>
                <c:ptCount val="32"/>
                <c:pt idx="1">
                  <c:v>0</c:v>
                </c:pt>
                <c:pt idx="2">
                  <c:v>0</c:v>
                </c:pt>
                <c:pt idx="3">
                  <c:v>0</c:v>
                </c:pt>
                <c:pt idx="4">
                  <c:v>0</c:v>
                </c:pt>
                <c:pt idx="5">
                  <c:v>26929.249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26929.249</c:v>
                </c:pt>
                <c:pt idx="21">
                  <c:v>0</c:v>
                </c:pt>
                <c:pt idx="22">
                  <c:v>0</c:v>
                </c:pt>
                <c:pt idx="23">
                  <c:v>0</c:v>
                </c:pt>
                <c:pt idx="24">
                  <c:v>0</c:v>
                </c:pt>
                <c:pt idx="25">
                  <c:v>0</c:v>
                </c:pt>
                <c:pt idx="26">
                  <c:v>0</c:v>
                </c:pt>
                <c:pt idx="27">
                  <c:v>0</c:v>
                </c:pt>
                <c:pt idx="28">
                  <c:v>0</c:v>
                </c:pt>
                <c:pt idx="29">
                  <c:v>0</c:v>
                </c:pt>
                <c:pt idx="30">
                  <c:v>0</c:v>
                </c:pt>
                <c:pt idx="31">
                  <c:v>53858.498</c:v>
                </c:pt>
              </c:numCache>
            </c:numRef>
          </c:val>
          <c:extLst>
            <c:ext xmlns:c16="http://schemas.microsoft.com/office/drawing/2014/chart" uri="{C3380CC4-5D6E-409C-BE32-E72D297353CC}">
              <c16:uniqueId val="{00000011-1EE6-476A-B507-3804C96A68ED}"/>
            </c:ext>
          </c:extLst>
        </c:ser>
        <c:ser>
          <c:idx val="21"/>
          <c:order val="21"/>
          <c:tx>
            <c:strRef>
              <c:f>'F4-2(駐車場以外)グラフリンク'!$B$54</c:f>
              <c:strCache>
                <c:ptCount val="1"/>
                <c:pt idx="0">
                  <c:v>３　床防水</c:v>
                </c:pt>
              </c:strCache>
            </c:strRef>
          </c:tx>
          <c:spPr>
            <a:solidFill>
              <a:srgbClr val="CCFFFF"/>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'F4-2(駐車場以外)グラフリンク'!$Q$54:$AV$54</c:f>
              <c:numCache>
                <c:formatCode>#,##0_);[Red]\(#,##0\)</c:formatCode>
                <c:ptCount val="32"/>
                <c:pt idx="1">
                  <c:v>0</c:v>
                </c:pt>
                <c:pt idx="2">
                  <c:v>0</c:v>
                </c:pt>
                <c:pt idx="3">
                  <c:v>0</c:v>
                </c:pt>
                <c:pt idx="4">
                  <c:v>0</c:v>
                </c:pt>
                <c:pt idx="5">
                  <c:v>11839.815000000001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16002.385</c:v>
                </c:pt>
                <c:pt idx="21">
                  <c:v>0</c:v>
                </c:pt>
                <c:pt idx="22">
                  <c:v>0</c:v>
                </c:pt>
                <c:pt idx="23">
                  <c:v>0</c:v>
                </c:pt>
                <c:pt idx="24">
                  <c:v>0</c:v>
                </c:pt>
                <c:pt idx="25">
                  <c:v>0</c:v>
                </c:pt>
                <c:pt idx="26">
                  <c:v>0</c:v>
                </c:pt>
                <c:pt idx="27">
                  <c:v>0</c:v>
                </c:pt>
                <c:pt idx="28">
                  <c:v>0</c:v>
                </c:pt>
                <c:pt idx="29">
                  <c:v>0</c:v>
                </c:pt>
                <c:pt idx="30">
                  <c:v>0</c:v>
                </c:pt>
                <c:pt idx="31">
                  <c:v>27842.2</c:v>
                </c:pt>
              </c:numCache>
            </c:numRef>
          </c:val>
          <c:extLst>
            <c:ext xmlns:c16="http://schemas.microsoft.com/office/drawing/2014/chart" uri="{C3380CC4-5D6E-409C-BE32-E72D297353CC}">
              <c16:uniqueId val="{00000012-1EE6-476A-B507-3804C96A68ED}"/>
            </c:ext>
          </c:extLst>
        </c:ser>
        <c:ser>
          <c:idx val="22"/>
          <c:order val="22"/>
          <c:tx>
            <c:strRef>
              <c:f>'F4-2(駐車場以外)グラフリンク'!$B$53</c:f>
              <c:strCache>
                <c:ptCount val="1"/>
                <c:pt idx="0">
                  <c:v>２　屋根防水</c:v>
                </c:pt>
              </c:strCache>
            </c:strRef>
          </c:tx>
          <c:spPr>
            <a:solidFill>
              <a:srgbClr val="FFFFCC"/>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'F4-2(駐車場以外)グラフリンク'!$Q$53:$AV$53</c:f>
              <c:numCache>
                <c:formatCode>#,##0_);[Red]\(#,##0\)</c:formatCode>
                <c:ptCount val="32"/>
                <c:pt idx="1">
                  <c:v>0</c:v>
                </c:pt>
                <c:pt idx="2">
                  <c:v>0</c:v>
                </c:pt>
                <c:pt idx="3">
                  <c:v>0</c:v>
                </c:pt>
                <c:pt idx="4">
                  <c:v>0</c:v>
                </c:pt>
                <c:pt idx="5">
                  <c:v>10621.453</c:v>
                </c:pt>
                <c:pt idx="6">
                  <c:v>0</c:v>
                </c:pt>
                <c:pt idx="7">
                  <c:v>0</c:v>
                </c:pt>
                <c:pt idx="8">
                  <c:v>0</c:v>
                </c:pt>
                <c:pt idx="9">
                  <c:v>0</c:v>
                </c:pt>
                <c:pt idx="10">
                  <c:v>1400.76</c:v>
                </c:pt>
                <c:pt idx="11">
                  <c:v>0</c:v>
                </c:pt>
                <c:pt idx="12">
                  <c:v>0</c:v>
                </c:pt>
                <c:pt idx="13">
                  <c:v>0</c:v>
                </c:pt>
                <c:pt idx="14">
                  <c:v>0</c:v>
                </c:pt>
                <c:pt idx="15">
                  <c:v>1400.76</c:v>
                </c:pt>
                <c:pt idx="16">
                  <c:v>0</c:v>
                </c:pt>
                <c:pt idx="17">
                  <c:v>0</c:v>
                </c:pt>
                <c:pt idx="18">
                  <c:v>0</c:v>
                </c:pt>
                <c:pt idx="19">
                  <c:v>0</c:v>
                </c:pt>
                <c:pt idx="20">
                  <c:v>10621.453</c:v>
                </c:pt>
                <c:pt idx="21">
                  <c:v>0</c:v>
                </c:pt>
                <c:pt idx="22">
                  <c:v>0</c:v>
                </c:pt>
                <c:pt idx="23">
                  <c:v>0</c:v>
                </c:pt>
                <c:pt idx="24">
                  <c:v>0</c:v>
                </c:pt>
                <c:pt idx="25">
                  <c:v>1400.76</c:v>
                </c:pt>
                <c:pt idx="26">
                  <c:v>0</c:v>
                </c:pt>
                <c:pt idx="27">
                  <c:v>0</c:v>
                </c:pt>
                <c:pt idx="28">
                  <c:v>0</c:v>
                </c:pt>
                <c:pt idx="29">
                  <c:v>0</c:v>
                </c:pt>
                <c:pt idx="30">
                  <c:v>1400.76</c:v>
                </c:pt>
                <c:pt idx="31">
                  <c:v>26845.945999999996</c:v>
                </c:pt>
              </c:numCache>
            </c:numRef>
          </c:val>
          <c:extLst>
            <c:ext xmlns:c16="http://schemas.microsoft.com/office/drawing/2014/chart" uri="{C3380CC4-5D6E-409C-BE32-E72D297353CC}">
              <c16:uniqueId val="{00000013-1EE6-476A-B507-3804C96A68ED}"/>
            </c:ext>
          </c:extLst>
        </c:ser>
        <c:ser>
          <c:idx val="23"/>
          <c:order val="23"/>
          <c:tx>
            <c:strRef>
              <c:f>'F4-2(駐車場以外)グラフリンク'!$B$52</c:f>
              <c:strCache>
                <c:ptCount val="1"/>
                <c:pt idx="0">
                  <c:v>１　仮設工事</c:v>
                </c:pt>
              </c:strCache>
            </c:strRef>
          </c:tx>
          <c:spPr>
            <a:solidFill>
              <a:srgbClr val="993366"/>
            </a:solidFill>
            <a:ln w="3175">
              <a:solidFill>
                <a:srgbClr val="000000"/>
              </a:solidFill>
              <a:prstDash val="solid"/>
            </a:ln>
          </c:spPr>
          <c:invertIfNegative val="0"/>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'F4-2(駐車場以外)グラフリンク'!$Q$52:$AV$52</c:f>
              <c:numCache>
                <c:formatCode>#,##0_);[Red]\(#,##0\)</c:formatCode>
                <c:ptCount val="32"/>
                <c:pt idx="1">
                  <c:v>0</c:v>
                </c:pt>
                <c:pt idx="2">
                  <c:v>0</c:v>
                </c:pt>
                <c:pt idx="3">
                  <c:v>0</c:v>
                </c:pt>
                <c:pt idx="4">
                  <c:v>0</c:v>
                </c:pt>
                <c:pt idx="5">
                  <c:v>19289.715</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19289.715</c:v>
                </c:pt>
                <c:pt idx="21">
                  <c:v>5599.375</c:v>
                </c:pt>
                <c:pt idx="22">
                  <c:v>0</c:v>
                </c:pt>
                <c:pt idx="23">
                  <c:v>0</c:v>
                </c:pt>
                <c:pt idx="24">
                  <c:v>0</c:v>
                </c:pt>
                <c:pt idx="25">
                  <c:v>0</c:v>
                </c:pt>
                <c:pt idx="26">
                  <c:v>0</c:v>
                </c:pt>
                <c:pt idx="27">
                  <c:v>0</c:v>
                </c:pt>
                <c:pt idx="28">
                  <c:v>0</c:v>
                </c:pt>
                <c:pt idx="29">
                  <c:v>0</c:v>
                </c:pt>
                <c:pt idx="30">
                  <c:v>0</c:v>
                </c:pt>
                <c:pt idx="31">
                  <c:v>44178.805</c:v>
                </c:pt>
              </c:numCache>
            </c:numRef>
          </c:val>
          <c:extLst>
            <c:ext xmlns:c16="http://schemas.microsoft.com/office/drawing/2014/chart" uri="{C3380CC4-5D6E-409C-BE32-E72D297353CC}">
              <c16:uniqueId val="{00000014-1EE6-476A-B507-3804C96A68ED}"/>
            </c:ext>
          </c:extLst>
        </c:ser>
        <c:dLbls>
          <c:showLegendKey val="0"/>
          <c:showVal val="0"/>
          <c:showCatName val="0"/>
          <c:showSerName val="0"/>
          <c:showPercent val="0"/>
          <c:showBubbleSize val="0"/>
        </c:dLbls>
        <c:gapWidth val="150"/>
        <c:overlap val="100"/>
        <c:axId val="1564976015"/>
        <c:axId val="1"/>
      </c:barChart>
      <c:lineChart>
        <c:grouping val="standard"/>
        <c:varyColors val="0"/>
        <c:ser>
          <c:idx val="0"/>
          <c:order val="0"/>
          <c:tx>
            <c:strRef>
              <c:f>'F4-2(駐車場以外)グラフリンク'!$B$83</c:f>
              <c:strCache>
                <c:ptCount val="1"/>
                <c:pt idx="0">
                  <c:v>修繕積立金　累計</c:v>
                </c:pt>
              </c:strCache>
            </c:strRef>
          </c:tx>
          <c:spPr>
            <a:ln w="25400">
              <a:solidFill>
                <a:srgbClr val="666699"/>
              </a:solidFill>
              <a:prstDash val="solid"/>
            </a:ln>
          </c:spPr>
          <c:marker>
            <c:symbol val="star"/>
            <c:size val="3"/>
            <c:spPr>
              <a:noFill/>
              <a:ln>
                <a:solidFill>
                  <a:srgbClr val="666699"/>
                </a:solidFill>
                <a:prstDash val="solid"/>
              </a:ln>
            </c:spPr>
          </c:marker>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'F4-2(駐車場以外)グラフリンク'!$Q$83:$AU$83</c:f>
              <c:numCache>
                <c:formatCode>#,##0_);[Red]\(#,##0\)</c:formatCode>
                <c:ptCount val="31"/>
                <c:pt idx="1">
                  <c:v>102256.48</c:v>
                </c:pt>
                <c:pt idx="2">
                  <c:v>119501.44</c:v>
                </c:pt>
                <c:pt idx="3">
                  <c:v>136746.4</c:v>
                </c:pt>
                <c:pt idx="4">
                  <c:v>153991.35999999999</c:v>
                </c:pt>
                <c:pt idx="5">
                  <c:v>171236.31999999998</c:v>
                </c:pt>
                <c:pt idx="6">
                  <c:v>188481.27999999997</c:v>
                </c:pt>
                <c:pt idx="7">
                  <c:v>205726.23999999996</c:v>
                </c:pt>
                <c:pt idx="8">
                  <c:v>222971.19999999995</c:v>
                </c:pt>
                <c:pt idx="9">
                  <c:v>240216.15999999995</c:v>
                </c:pt>
                <c:pt idx="10">
                  <c:v>257461.11999999994</c:v>
                </c:pt>
                <c:pt idx="11">
                  <c:v>274706.07999999996</c:v>
                </c:pt>
                <c:pt idx="12">
                  <c:v>291951.03999999998</c:v>
                </c:pt>
                <c:pt idx="13">
                  <c:v>309196</c:v>
                </c:pt>
                <c:pt idx="14">
                  <c:v>326440.96000000002</c:v>
                </c:pt>
                <c:pt idx="15">
                  <c:v>343685.92000000004</c:v>
                </c:pt>
                <c:pt idx="16">
                  <c:v>360930.88000000006</c:v>
                </c:pt>
                <c:pt idx="17">
                  <c:v>378175.84000000008</c:v>
                </c:pt>
                <c:pt idx="18">
                  <c:v>395420.8000000001</c:v>
                </c:pt>
                <c:pt idx="19">
                  <c:v>412665.76000000013</c:v>
                </c:pt>
                <c:pt idx="20">
                  <c:v>429910.72000000015</c:v>
                </c:pt>
                <c:pt idx="21">
                  <c:v>447155.68000000017</c:v>
                </c:pt>
                <c:pt idx="22">
                  <c:v>464400.64000000019</c:v>
                </c:pt>
                <c:pt idx="23">
                  <c:v>481645.60000000021</c:v>
                </c:pt>
                <c:pt idx="24">
                  <c:v>498890.56000000023</c:v>
                </c:pt>
                <c:pt idx="25">
                  <c:v>516135.52000000025</c:v>
                </c:pt>
                <c:pt idx="26">
                  <c:v>533380.48000000021</c:v>
                </c:pt>
                <c:pt idx="27">
                  <c:v>550625.44000000018</c:v>
                </c:pt>
                <c:pt idx="28">
                  <c:v>567870.40000000014</c:v>
                </c:pt>
                <c:pt idx="29">
                  <c:v>585115.3600000001</c:v>
                </c:pt>
                <c:pt idx="30">
                  <c:v>602360.32000000007</c:v>
                </c:pt>
              </c:numCache>
            </c:numRef>
          </c:val>
          <c:smooth val="0"/>
          <c:extLst>
            <c:ext xmlns:c16="http://schemas.microsoft.com/office/drawing/2014/chart" uri="{C3380CC4-5D6E-409C-BE32-E72D297353CC}">
              <c16:uniqueId val="{00000015-1EE6-476A-B507-3804C96A68ED}"/>
            </c:ext>
          </c:extLst>
        </c:ser>
        <c:ser>
          <c:idx val="1"/>
          <c:order val="1"/>
          <c:tx>
            <c:strRef>
              <c:f>'F4-2(駐車場以外)グラフリンク'!$B$85</c:f>
              <c:strCache>
                <c:ptCount val="1"/>
                <c:pt idx="0">
                  <c:v>次年度繰越金</c:v>
                </c:pt>
              </c:strCache>
            </c:strRef>
          </c:tx>
          <c:spPr>
            <a:ln w="12700">
              <a:solidFill>
                <a:srgbClr val="339966"/>
              </a:solidFill>
              <a:prstDash val="solid"/>
            </a:ln>
          </c:spPr>
          <c:marker>
            <c:symbol val="diamond"/>
            <c:size val="3"/>
            <c:spPr>
              <a:solidFill>
                <a:srgbClr val="339966"/>
              </a:solidFill>
              <a:ln>
                <a:solidFill>
                  <a:srgbClr val="339966"/>
                </a:solidFill>
                <a:prstDash val="solid"/>
              </a:ln>
            </c:spPr>
          </c:marker>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'F4-2(駐車場以外)グラフリンク'!$Q$85:$AU$85</c:f>
              <c:numCache>
                <c:formatCode>#,##0_);[Red]\(#,##0\)</c:formatCode>
                <c:ptCount val="31"/>
                <c:pt idx="1">
                  <c:v>100549.28</c:v>
                </c:pt>
                <c:pt idx="2">
                  <c:v>115801.04</c:v>
                </c:pt>
                <c:pt idx="3">
                  <c:v>131408.9184</c:v>
                </c:pt>
                <c:pt idx="4">
                  <c:v>146607.87839999999</c:v>
                </c:pt>
                <c:pt idx="5">
                  <c:v>81083.591399999976</c:v>
                </c:pt>
                <c:pt idx="6">
                  <c:v>80352.35139999997</c:v>
                </c:pt>
                <c:pt idx="7">
                  <c:v>84837.311399999977</c:v>
                </c:pt>
                <c:pt idx="8">
                  <c:v>102082.27139999997</c:v>
                </c:pt>
                <c:pt idx="9">
                  <c:v>118227.23139999996</c:v>
                </c:pt>
                <c:pt idx="10">
                  <c:v>130406.10839999997</c:v>
                </c:pt>
                <c:pt idx="11">
                  <c:v>131376.56839999996</c:v>
                </c:pt>
                <c:pt idx="12">
                  <c:v>148621.52839999995</c:v>
                </c:pt>
                <c:pt idx="13">
                  <c:v>164229.40679999994</c:v>
                </c:pt>
                <c:pt idx="14">
                  <c:v>181474.36679999993</c:v>
                </c:pt>
                <c:pt idx="15">
                  <c:v>185218.99379999994</c:v>
                </c:pt>
                <c:pt idx="16">
                  <c:v>201856.75379999995</c:v>
                </c:pt>
                <c:pt idx="17">
                  <c:v>218001.71379999994</c:v>
                </c:pt>
                <c:pt idx="18">
                  <c:v>233253.47379999995</c:v>
                </c:pt>
                <c:pt idx="19">
                  <c:v>248452.43379999994</c:v>
                </c:pt>
                <c:pt idx="20">
                  <c:v>176699.31979999994</c:v>
                </c:pt>
                <c:pt idx="21">
                  <c:v>-60959.902700000093</c:v>
                </c:pt>
                <c:pt idx="22">
                  <c:v>-46750.942700000094</c:v>
                </c:pt>
                <c:pt idx="23">
                  <c:v>-40867.064300000093</c:v>
                </c:pt>
                <c:pt idx="24">
                  <c:v>-23622.104300000094</c:v>
                </c:pt>
                <c:pt idx="25">
                  <c:v>-9450.0273000000943</c:v>
                </c:pt>
                <c:pt idx="26">
                  <c:v>5194.5326999999052</c:v>
                </c:pt>
                <c:pt idx="27">
                  <c:v>20000.792699999904</c:v>
                </c:pt>
                <c:pt idx="28">
                  <c:v>37245.752699999903</c:v>
                </c:pt>
                <c:pt idx="29">
                  <c:v>53390.712699999902</c:v>
                </c:pt>
                <c:pt idx="30">
                  <c:v>67562.789699999907</c:v>
                </c:pt>
              </c:numCache>
            </c:numRef>
          </c:val>
          <c:smooth val="0"/>
          <c:extLst>
            <c:ext xmlns:c16="http://schemas.microsoft.com/office/drawing/2014/chart" uri="{C3380CC4-5D6E-409C-BE32-E72D297353CC}">
              <c16:uniqueId val="{00000016-1EE6-476A-B507-3804C96A68ED}"/>
            </c:ext>
          </c:extLst>
        </c:ser>
        <c:ser>
          <c:idx val="2"/>
          <c:order val="2"/>
          <c:tx>
            <c:strRef>
              <c:f>'F4-2(駐車場以外)グラフリンク'!$B$77</c:f>
              <c:strCache>
                <c:ptCount val="1"/>
                <c:pt idx="0">
                  <c:v>推定修繕工事費　累計</c:v>
                </c:pt>
              </c:strCache>
            </c:strRef>
          </c:tx>
          <c:spPr>
            <a:ln w="12700">
              <a:solidFill>
                <a:srgbClr val="FF6600"/>
              </a:solidFill>
              <a:prstDash val="solid"/>
            </a:ln>
          </c:spPr>
          <c:marker>
            <c:symbol val="triangle"/>
            <c:size val="3"/>
            <c:spPr>
              <a:solidFill>
                <a:srgbClr val="FF6600"/>
              </a:solidFill>
              <a:ln>
                <a:solidFill>
                  <a:srgbClr val="FF6600"/>
                </a:solidFill>
                <a:prstDash val="solid"/>
              </a:ln>
            </c:spPr>
          </c:marker>
          <c:cat>
            <c:multiLvlStrRef>
              <c:f>'F4-2(駐車場以外)グラフリンク'!$Q$50:$AU$51</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'F4-2(駐車場以外)グラフリンク'!$Q$77:$AU$77</c:f>
              <c:numCache>
                <c:formatCode>#,##0_);[Red]\(#,##0\)</c:formatCode>
                <c:ptCount val="31"/>
                <c:pt idx="1">
                  <c:v>1707.2</c:v>
                </c:pt>
                <c:pt idx="2">
                  <c:v>3700.4</c:v>
                </c:pt>
                <c:pt idx="3">
                  <c:v>5337.4816000000001</c:v>
                </c:pt>
                <c:pt idx="4">
                  <c:v>7383.4816000000001</c:v>
                </c:pt>
                <c:pt idx="5">
                  <c:v>90152.728600000002</c:v>
                </c:pt>
                <c:pt idx="6">
                  <c:v>108128.9286</c:v>
                </c:pt>
                <c:pt idx="7">
                  <c:v>120888.9286</c:v>
                </c:pt>
                <c:pt idx="8">
                  <c:v>120888.9286</c:v>
                </c:pt>
                <c:pt idx="9">
                  <c:v>121988.9286</c:v>
                </c:pt>
                <c:pt idx="10">
                  <c:v>127055.0116</c:v>
                </c:pt>
                <c:pt idx="11">
                  <c:v>143329.5116</c:v>
                </c:pt>
                <c:pt idx="12">
                  <c:v>143329.5116</c:v>
                </c:pt>
                <c:pt idx="13">
                  <c:v>144966.5932</c:v>
                </c:pt>
                <c:pt idx="14">
                  <c:v>144966.5932</c:v>
                </c:pt>
                <c:pt idx="15">
                  <c:v>158466.92619999999</c:v>
                </c:pt>
                <c:pt idx="16">
                  <c:v>159074.1262</c:v>
                </c:pt>
                <c:pt idx="17">
                  <c:v>160174.1262</c:v>
                </c:pt>
                <c:pt idx="18">
                  <c:v>162167.32620000001</c:v>
                </c:pt>
                <c:pt idx="19">
                  <c:v>164213.32620000001</c:v>
                </c:pt>
                <c:pt idx="20">
                  <c:v>253211.4002</c:v>
                </c:pt>
                <c:pt idx="21">
                  <c:v>508115.58270000003</c:v>
                </c:pt>
                <c:pt idx="22">
                  <c:v>511151.58270000003</c:v>
                </c:pt>
                <c:pt idx="23">
                  <c:v>522512.6643</c:v>
                </c:pt>
                <c:pt idx="24">
                  <c:v>522512.6643</c:v>
                </c:pt>
                <c:pt idx="25">
                  <c:v>525585.54729999998</c:v>
                </c:pt>
                <c:pt idx="26">
                  <c:v>528185.9473</c:v>
                </c:pt>
                <c:pt idx="27">
                  <c:v>530624.64729999995</c:v>
                </c:pt>
                <c:pt idx="28">
                  <c:v>530624.64729999995</c:v>
                </c:pt>
                <c:pt idx="29">
                  <c:v>531724.64729999995</c:v>
                </c:pt>
                <c:pt idx="30">
                  <c:v>534797.53029999998</c:v>
                </c:pt>
              </c:numCache>
            </c:numRef>
          </c:val>
          <c:smooth val="0"/>
          <c:extLst>
            <c:ext xmlns:c16="http://schemas.microsoft.com/office/drawing/2014/chart" uri="{C3380CC4-5D6E-409C-BE32-E72D297353CC}">
              <c16:uniqueId val="{00000017-1EE6-476A-B507-3804C96A68ED}"/>
            </c:ext>
          </c:extLst>
        </c:ser>
        <c:dLbls>
          <c:showLegendKey val="0"/>
          <c:showVal val="0"/>
          <c:showCatName val="0"/>
          <c:showSerName val="0"/>
          <c:showPercent val="0"/>
          <c:showBubbleSize val="0"/>
        </c:dLbls>
        <c:marker val="1"/>
        <c:smooth val="0"/>
        <c:axId val="1564976015"/>
        <c:axId val="1"/>
      </c:lineChart>
      <c:catAx>
        <c:axId val="156497601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1564976015"/>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ＭＳ Ｐゴシック"/>
                <a:ea typeface="ＭＳ Ｐゴシック"/>
                <a:cs typeface="ＭＳ Ｐゴシック"/>
              </a:defRPr>
            </a:pPr>
            <a:endParaRPr lang="ja-JP"/>
          </a:p>
        </c:txPr>
      </c:dTable>
      <c:spPr>
        <a:solidFill>
          <a:srgbClr val="CDCDCD"/>
        </a:solidFill>
        <a:ln w="12700">
          <a:solidFill>
            <a:srgbClr val="808080"/>
          </a:solidFill>
          <a:prstDash val="solid"/>
        </a:ln>
      </c:spPr>
    </c:plotArea>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25" b="0" i="0" u="none" strike="noStrike" baseline="0">
                <a:solidFill>
                  <a:srgbClr val="000000"/>
                </a:solidFill>
                <a:latin typeface="ＭＳ Ｐゴシック"/>
                <a:ea typeface="ＭＳ Ｐゴシック"/>
                <a:cs typeface="ＭＳ Ｐゴシック"/>
              </a:defRPr>
            </a:pPr>
            <a:r>
              <a:rPr lang="ja-JP" altLang="en-US" sz="1000" b="0" i="0" strike="noStrike">
                <a:solidFill>
                  <a:srgbClr val="000000"/>
                </a:solidFill>
                <a:latin typeface="ＭＳ Ｐゴシック"/>
                <a:ea typeface="ＭＳ Ｐゴシック"/>
              </a:rPr>
              <a:t>（様式</a:t>
            </a:r>
            <a:r>
              <a:rPr lang="en-US" altLang="ja-JP" sz="1000" b="0" i="0" strike="noStrike">
                <a:solidFill>
                  <a:srgbClr val="000000"/>
                </a:solidFill>
                <a:latin typeface="ＭＳ Ｐゴシック"/>
                <a:ea typeface="ＭＳ Ｐゴシック"/>
              </a:rPr>
              <a:t>4-2</a:t>
            </a:r>
            <a:r>
              <a:rPr lang="ja-JP" altLang="en-US" sz="1000" b="0" i="0" strike="noStrike">
                <a:solidFill>
                  <a:srgbClr val="000000"/>
                </a:solidFill>
                <a:latin typeface="ＭＳ Ｐゴシック"/>
                <a:ea typeface="ＭＳ Ｐゴシック"/>
              </a:rPr>
              <a:t>）収支計画グラフ</a:t>
            </a:r>
            <a:r>
              <a:rPr lang="ja-JP" altLang="en-US" sz="1000" b="0" i="0" u="none" strike="noStrike" baseline="0"/>
              <a:t>  </a:t>
            </a:r>
            <a:r>
              <a:rPr lang="en-US" altLang="ja-JP" sz="1000" b="0" i="0" u="none" strike="noStrike" baseline="0"/>
              <a:t>(</a:t>
            </a:r>
            <a:r>
              <a:rPr lang="ja-JP" altLang="en-US" sz="1000" b="0" i="0" u="none" strike="noStrike" baseline="0"/>
              <a:t>単位：千円</a:t>
            </a:r>
            <a:r>
              <a:rPr lang="en-US" altLang="ja-JP" sz="1000" b="0" i="0" u="none" strike="noStrike" baseline="0"/>
              <a:t>)</a:t>
            </a:r>
          </a:p>
          <a:p>
            <a:pPr>
              <a:defRPr sz="525"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駐車場会計のみ （駐車場収入￥</a:t>
            </a:r>
            <a:r>
              <a:rPr lang="en-US" altLang="ja-JP" sz="1000" b="0" i="0" u="none" strike="noStrike" baseline="0">
                <a:solidFill>
                  <a:srgbClr val="000000"/>
                </a:solidFill>
                <a:latin typeface="ＭＳ Ｐゴシック"/>
                <a:ea typeface="ＭＳ Ｐゴシック"/>
              </a:rPr>
              <a:t>3,970,000-/</a:t>
            </a:r>
            <a:r>
              <a:rPr lang="ja-JP" altLang="en-US" sz="1000" b="0" i="0" u="none" strike="noStrike" baseline="0">
                <a:solidFill>
                  <a:srgbClr val="000000"/>
                </a:solidFill>
                <a:latin typeface="ＭＳ Ｐゴシック"/>
                <a:ea typeface="ＭＳ Ｐゴシック"/>
              </a:rPr>
              <a:t>年：駐車場収入・メンテナンスコストのみ計上）</a:t>
            </a:r>
            <a:r>
              <a:rPr lang="en-US" altLang="ja-JP" sz="1000" b="0" i="0" u="none" strike="noStrike" baseline="0">
                <a:solidFill>
                  <a:srgbClr val="000000"/>
                </a:solidFill>
                <a:latin typeface="ＭＳ Ｐゴシック"/>
                <a:ea typeface="ＭＳ Ｐゴシック"/>
              </a:rPr>
              <a:t>】</a:t>
            </a:r>
            <a:endParaRPr lang="ja-JP" altLang="en-US" sz="1000" b="0" i="0" strike="noStrike">
              <a:solidFill>
                <a:srgbClr val="000000"/>
              </a:solidFill>
              <a:latin typeface="ＭＳ Ｐゴシック"/>
              <a:ea typeface="ＭＳ Ｐゴシック"/>
            </a:endParaRPr>
          </a:p>
        </c:rich>
      </c:tx>
      <c:layout>
        <c:manualLayout>
          <c:xMode val="edge"/>
          <c:yMode val="edge"/>
          <c:x val="8.9486987247323013E-2"/>
          <c:y val="5.893599707098845E-3"/>
        </c:manualLayout>
      </c:layout>
      <c:overlay val="0"/>
      <c:spPr>
        <a:noFill/>
        <a:ln w="25400">
          <a:noFill/>
        </a:ln>
      </c:spPr>
    </c:title>
    <c:autoTitleDeleted val="0"/>
    <c:plotArea>
      <c:layout>
        <c:manualLayout>
          <c:layoutTarget val="inner"/>
          <c:xMode val="edge"/>
          <c:yMode val="edge"/>
          <c:x val="0.12587138628656819"/>
          <c:y val="5.0528557997414507E-2"/>
          <c:w val="0.97879616963064298"/>
          <c:h val="0.5740936067693031"/>
        </c:manualLayout>
      </c:layout>
      <c:barChart>
        <c:barDir val="col"/>
        <c:grouping val="stacked"/>
        <c:varyColors val="0"/>
        <c:ser>
          <c:idx val="4"/>
          <c:order val="3"/>
          <c:tx>
            <c:strRef>
              <c:f>'F4-2(駐車場のみ)グラフリンク'!$B$36</c:f>
              <c:strCache>
                <c:ptCount val="1"/>
                <c:pt idx="0">
                  <c:v>消費税(10%)</c:v>
                </c:pt>
              </c:strCache>
            </c:strRef>
          </c:tx>
          <c:spPr>
            <a:solidFill>
              <a:srgbClr val="9999FF"/>
            </a:solidFill>
            <a:ln w="3175">
              <a:solidFill>
                <a:srgbClr val="000000"/>
              </a:solidFill>
              <a:prstDash val="solid"/>
            </a:ln>
          </c:spPr>
          <c:invertIfNegative val="0"/>
          <c:cat>
            <c:multiLvlStrRef>
              <c:f>'F4-2(駐車場のみ)グラフリンク'!$Q$32:$AU$33</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'F4-2(駐車場のみ)グラフリンク'!$Q$36:$AV$36</c:f>
              <c:numCache>
                <c:formatCode>#,##0_);[Red]\(#,##0\)</c:formatCode>
                <c:ptCount val="32"/>
                <c:pt idx="1">
                  <c:v>0</c:v>
                </c:pt>
                <c:pt idx="2">
                  <c:v>2211.1</c:v>
                </c:pt>
                <c:pt idx="3">
                  <c:v>641</c:v>
                </c:pt>
                <c:pt idx="4">
                  <c:v>0</c:v>
                </c:pt>
                <c:pt idx="5">
                  <c:v>6.1000000000000005</c:v>
                </c:pt>
                <c:pt idx="6">
                  <c:v>0</c:v>
                </c:pt>
                <c:pt idx="7">
                  <c:v>758</c:v>
                </c:pt>
                <c:pt idx="8">
                  <c:v>6.1000000000000005</c:v>
                </c:pt>
                <c:pt idx="9">
                  <c:v>851</c:v>
                </c:pt>
                <c:pt idx="10">
                  <c:v>0</c:v>
                </c:pt>
                <c:pt idx="11">
                  <c:v>6.1000000000000005</c:v>
                </c:pt>
                <c:pt idx="12">
                  <c:v>758</c:v>
                </c:pt>
                <c:pt idx="13">
                  <c:v>1237</c:v>
                </c:pt>
                <c:pt idx="14">
                  <c:v>6.1000000000000005</c:v>
                </c:pt>
                <c:pt idx="15">
                  <c:v>0</c:v>
                </c:pt>
                <c:pt idx="16">
                  <c:v>176</c:v>
                </c:pt>
                <c:pt idx="17">
                  <c:v>764.1</c:v>
                </c:pt>
                <c:pt idx="18">
                  <c:v>0</c:v>
                </c:pt>
                <c:pt idx="19">
                  <c:v>0</c:v>
                </c:pt>
                <c:pt idx="20">
                  <c:v>0</c:v>
                </c:pt>
                <c:pt idx="21">
                  <c:v>0</c:v>
                </c:pt>
                <c:pt idx="22">
                  <c:v>0</c:v>
                </c:pt>
                <c:pt idx="23">
                  <c:v>4700</c:v>
                </c:pt>
                <c:pt idx="24">
                  <c:v>0</c:v>
                </c:pt>
                <c:pt idx="25">
                  <c:v>0</c:v>
                </c:pt>
                <c:pt idx="26">
                  <c:v>0</c:v>
                </c:pt>
                <c:pt idx="27">
                  <c:v>0</c:v>
                </c:pt>
                <c:pt idx="28">
                  <c:v>0</c:v>
                </c:pt>
                <c:pt idx="29">
                  <c:v>0</c:v>
                </c:pt>
                <c:pt idx="30">
                  <c:v>0</c:v>
                </c:pt>
                <c:pt idx="31">
                  <c:v>12120.6</c:v>
                </c:pt>
              </c:numCache>
            </c:numRef>
          </c:val>
          <c:extLst>
            <c:ext xmlns:c16="http://schemas.microsoft.com/office/drawing/2014/chart" uri="{C3380CC4-5D6E-409C-BE32-E72D297353CC}">
              <c16:uniqueId val="{00000000-F4C0-4476-AE9E-73B3F47B8E6B}"/>
            </c:ext>
          </c:extLst>
        </c:ser>
        <c:ser>
          <c:idx val="8"/>
          <c:order val="4"/>
          <c:tx>
            <c:strRef>
              <c:f>'F4-2(駐車場のみ)グラフリンク'!$B$34</c:f>
              <c:strCache>
                <c:ptCount val="1"/>
                <c:pt idx="0">
                  <c:v>1　立体駐車場設備</c:v>
                </c:pt>
              </c:strCache>
            </c:strRef>
          </c:tx>
          <c:spPr>
            <a:solidFill>
              <a:srgbClr val="00CCFF"/>
            </a:solidFill>
            <a:ln w="3175">
              <a:solidFill>
                <a:srgbClr val="000000"/>
              </a:solidFill>
              <a:prstDash val="solid"/>
            </a:ln>
          </c:spPr>
          <c:invertIfNegative val="0"/>
          <c:cat>
            <c:multiLvlStrRef>
              <c:f>'F4-2(駐車場のみ)グラフリンク'!$Q$32:$AU$33</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'F4-2(駐車場のみ)グラフリンク'!$Q$34:$AV$34</c:f>
              <c:numCache>
                <c:formatCode>#,##0_);[Red]\(#,##0\)</c:formatCode>
                <c:ptCount val="32"/>
                <c:pt idx="1">
                  <c:v>0</c:v>
                </c:pt>
                <c:pt idx="2">
                  <c:v>22111</c:v>
                </c:pt>
                <c:pt idx="3">
                  <c:v>6410</c:v>
                </c:pt>
                <c:pt idx="4">
                  <c:v>0</c:v>
                </c:pt>
                <c:pt idx="5">
                  <c:v>61</c:v>
                </c:pt>
                <c:pt idx="6">
                  <c:v>0</c:v>
                </c:pt>
                <c:pt idx="7">
                  <c:v>7580</c:v>
                </c:pt>
                <c:pt idx="8">
                  <c:v>61</c:v>
                </c:pt>
                <c:pt idx="9">
                  <c:v>8510</c:v>
                </c:pt>
                <c:pt idx="10">
                  <c:v>0</c:v>
                </c:pt>
                <c:pt idx="11">
                  <c:v>61</c:v>
                </c:pt>
                <c:pt idx="12">
                  <c:v>7580</c:v>
                </c:pt>
                <c:pt idx="13">
                  <c:v>12370</c:v>
                </c:pt>
                <c:pt idx="14">
                  <c:v>61</c:v>
                </c:pt>
                <c:pt idx="15">
                  <c:v>0</c:v>
                </c:pt>
                <c:pt idx="16">
                  <c:v>1760</c:v>
                </c:pt>
                <c:pt idx="17">
                  <c:v>7641</c:v>
                </c:pt>
                <c:pt idx="18">
                  <c:v>0</c:v>
                </c:pt>
                <c:pt idx="19">
                  <c:v>0</c:v>
                </c:pt>
                <c:pt idx="20">
                  <c:v>0</c:v>
                </c:pt>
                <c:pt idx="21">
                  <c:v>0</c:v>
                </c:pt>
                <c:pt idx="22">
                  <c:v>0</c:v>
                </c:pt>
                <c:pt idx="23">
                  <c:v>47000</c:v>
                </c:pt>
                <c:pt idx="24">
                  <c:v>0</c:v>
                </c:pt>
                <c:pt idx="25">
                  <c:v>0</c:v>
                </c:pt>
                <c:pt idx="26">
                  <c:v>0</c:v>
                </c:pt>
                <c:pt idx="27">
                  <c:v>0</c:v>
                </c:pt>
                <c:pt idx="28">
                  <c:v>0</c:v>
                </c:pt>
                <c:pt idx="29">
                  <c:v>0</c:v>
                </c:pt>
                <c:pt idx="30">
                  <c:v>0</c:v>
                </c:pt>
                <c:pt idx="31">
                  <c:v>121206</c:v>
                </c:pt>
              </c:numCache>
            </c:numRef>
          </c:val>
          <c:extLst>
            <c:ext xmlns:c16="http://schemas.microsoft.com/office/drawing/2014/chart" uri="{C3380CC4-5D6E-409C-BE32-E72D297353CC}">
              <c16:uniqueId val="{00000001-F4C0-4476-AE9E-73B3F47B8E6B}"/>
            </c:ext>
          </c:extLst>
        </c:ser>
        <c:dLbls>
          <c:showLegendKey val="0"/>
          <c:showVal val="0"/>
          <c:showCatName val="0"/>
          <c:showSerName val="0"/>
          <c:showPercent val="0"/>
          <c:showBubbleSize val="0"/>
        </c:dLbls>
        <c:gapWidth val="150"/>
        <c:overlap val="100"/>
        <c:axId val="2065694480"/>
        <c:axId val="1"/>
      </c:barChart>
      <c:lineChart>
        <c:grouping val="standard"/>
        <c:varyColors val="0"/>
        <c:ser>
          <c:idx val="0"/>
          <c:order val="0"/>
          <c:tx>
            <c:strRef>
              <c:f>'F4-2(駐車場のみ)グラフリンク'!$B$47</c:f>
              <c:strCache>
                <c:ptCount val="1"/>
                <c:pt idx="0">
                  <c:v>修繕積立金　累計</c:v>
                </c:pt>
              </c:strCache>
            </c:strRef>
          </c:tx>
          <c:spPr>
            <a:ln w="25400">
              <a:solidFill>
                <a:srgbClr val="666699"/>
              </a:solidFill>
              <a:prstDash val="solid"/>
            </a:ln>
          </c:spPr>
          <c:marker>
            <c:symbol val="star"/>
            <c:size val="3"/>
            <c:spPr>
              <a:noFill/>
              <a:ln>
                <a:solidFill>
                  <a:srgbClr val="666699"/>
                </a:solidFill>
                <a:prstDash val="solid"/>
              </a:ln>
            </c:spPr>
          </c:marker>
          <c:cat>
            <c:multiLvlStrRef>
              <c:f>'F4-2(駐車場のみ)グラフリンク'!$Q$32:$AU$33</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'F4-2(駐車場のみ)グラフリンク'!$Q$47:$AU$47</c:f>
              <c:numCache>
                <c:formatCode>#,##0_);[Red]\(#,##0\)</c:formatCode>
                <c:ptCount val="31"/>
                <c:pt idx="1">
                  <c:v>21561</c:v>
                </c:pt>
                <c:pt idx="2">
                  <c:v>25531</c:v>
                </c:pt>
                <c:pt idx="3">
                  <c:v>29501</c:v>
                </c:pt>
                <c:pt idx="4">
                  <c:v>33471</c:v>
                </c:pt>
                <c:pt idx="5">
                  <c:v>37441</c:v>
                </c:pt>
                <c:pt idx="6">
                  <c:v>41411</c:v>
                </c:pt>
                <c:pt idx="7">
                  <c:v>45381</c:v>
                </c:pt>
                <c:pt idx="8">
                  <c:v>49351</c:v>
                </c:pt>
                <c:pt idx="9">
                  <c:v>53321</c:v>
                </c:pt>
                <c:pt idx="10">
                  <c:v>57291</c:v>
                </c:pt>
                <c:pt idx="11">
                  <c:v>61261</c:v>
                </c:pt>
                <c:pt idx="12">
                  <c:v>65231</c:v>
                </c:pt>
                <c:pt idx="13">
                  <c:v>69201</c:v>
                </c:pt>
                <c:pt idx="14">
                  <c:v>73171</c:v>
                </c:pt>
                <c:pt idx="15">
                  <c:v>77141</c:v>
                </c:pt>
                <c:pt idx="16">
                  <c:v>81111</c:v>
                </c:pt>
                <c:pt idx="17">
                  <c:v>85081</c:v>
                </c:pt>
                <c:pt idx="18">
                  <c:v>89051</c:v>
                </c:pt>
                <c:pt idx="19">
                  <c:v>93021</c:v>
                </c:pt>
                <c:pt idx="20">
                  <c:v>96991</c:v>
                </c:pt>
                <c:pt idx="21">
                  <c:v>100961</c:v>
                </c:pt>
                <c:pt idx="22">
                  <c:v>104931</c:v>
                </c:pt>
                <c:pt idx="23">
                  <c:v>108901</c:v>
                </c:pt>
                <c:pt idx="24">
                  <c:v>112871</c:v>
                </c:pt>
                <c:pt idx="25">
                  <c:v>116841</c:v>
                </c:pt>
                <c:pt idx="26">
                  <c:v>120811</c:v>
                </c:pt>
                <c:pt idx="27">
                  <c:v>124781</c:v>
                </c:pt>
                <c:pt idx="28">
                  <c:v>128751</c:v>
                </c:pt>
                <c:pt idx="29">
                  <c:v>132721</c:v>
                </c:pt>
                <c:pt idx="30">
                  <c:v>136691</c:v>
                </c:pt>
              </c:numCache>
            </c:numRef>
          </c:val>
          <c:smooth val="0"/>
          <c:extLst>
            <c:ext xmlns:c16="http://schemas.microsoft.com/office/drawing/2014/chart" uri="{C3380CC4-5D6E-409C-BE32-E72D297353CC}">
              <c16:uniqueId val="{00000002-F4C0-4476-AE9E-73B3F47B8E6B}"/>
            </c:ext>
          </c:extLst>
        </c:ser>
        <c:ser>
          <c:idx val="1"/>
          <c:order val="1"/>
          <c:tx>
            <c:strRef>
              <c:f>'F4-2(駐車場のみ)グラフリンク'!$B$49</c:f>
              <c:strCache>
                <c:ptCount val="1"/>
                <c:pt idx="0">
                  <c:v>次年度繰越金</c:v>
                </c:pt>
              </c:strCache>
            </c:strRef>
          </c:tx>
          <c:spPr>
            <a:ln w="12700">
              <a:solidFill>
                <a:srgbClr val="339966"/>
              </a:solidFill>
              <a:prstDash val="solid"/>
            </a:ln>
          </c:spPr>
          <c:marker>
            <c:symbol val="diamond"/>
            <c:size val="3"/>
            <c:spPr>
              <a:solidFill>
                <a:srgbClr val="339966"/>
              </a:solidFill>
              <a:ln>
                <a:solidFill>
                  <a:srgbClr val="339966"/>
                </a:solidFill>
                <a:prstDash val="solid"/>
              </a:ln>
            </c:spPr>
          </c:marker>
          <c:cat>
            <c:multiLvlStrRef>
              <c:f>'F4-2(駐車場のみ)グラフリンク'!$Q$32:$AU$33</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'F4-2(駐車場のみ)グラフリンク'!$Q$49:$AU$49</c:f>
              <c:numCache>
                <c:formatCode>#,##0_);[Red]\(#,##0\)</c:formatCode>
                <c:ptCount val="31"/>
                <c:pt idx="1">
                  <c:v>21561</c:v>
                </c:pt>
                <c:pt idx="2">
                  <c:v>1208.9000000000015</c:v>
                </c:pt>
                <c:pt idx="3">
                  <c:v>-1872.0999999999985</c:v>
                </c:pt>
                <c:pt idx="4">
                  <c:v>2097.9000000000015</c:v>
                </c:pt>
                <c:pt idx="5">
                  <c:v>6000.8000000000011</c:v>
                </c:pt>
                <c:pt idx="6">
                  <c:v>9970.8000000000011</c:v>
                </c:pt>
                <c:pt idx="7">
                  <c:v>5602.8000000000011</c:v>
                </c:pt>
                <c:pt idx="8">
                  <c:v>9505.7000000000007</c:v>
                </c:pt>
                <c:pt idx="9">
                  <c:v>4114.7000000000007</c:v>
                </c:pt>
                <c:pt idx="10">
                  <c:v>8084.7000000000007</c:v>
                </c:pt>
                <c:pt idx="11">
                  <c:v>11987.6</c:v>
                </c:pt>
                <c:pt idx="12">
                  <c:v>7619.6</c:v>
                </c:pt>
                <c:pt idx="13">
                  <c:v>-2017.3999999999996</c:v>
                </c:pt>
                <c:pt idx="14">
                  <c:v>1885.5000000000005</c:v>
                </c:pt>
                <c:pt idx="15">
                  <c:v>5855.5</c:v>
                </c:pt>
                <c:pt idx="16">
                  <c:v>7889.5</c:v>
                </c:pt>
                <c:pt idx="17">
                  <c:v>3454.3999999999996</c:v>
                </c:pt>
                <c:pt idx="18">
                  <c:v>7424.4</c:v>
                </c:pt>
                <c:pt idx="19">
                  <c:v>11394.4</c:v>
                </c:pt>
                <c:pt idx="20">
                  <c:v>15364.4</c:v>
                </c:pt>
                <c:pt idx="21">
                  <c:v>19334.400000000001</c:v>
                </c:pt>
                <c:pt idx="22">
                  <c:v>23304.400000000001</c:v>
                </c:pt>
                <c:pt idx="23">
                  <c:v>-24425.599999999999</c:v>
                </c:pt>
                <c:pt idx="24">
                  <c:v>-20455.599999999999</c:v>
                </c:pt>
                <c:pt idx="25">
                  <c:v>-16485.599999999999</c:v>
                </c:pt>
                <c:pt idx="26">
                  <c:v>-12515.599999999999</c:v>
                </c:pt>
                <c:pt idx="27">
                  <c:v>-8545.5999999999985</c:v>
                </c:pt>
                <c:pt idx="28">
                  <c:v>-4575.5999999999985</c:v>
                </c:pt>
                <c:pt idx="29">
                  <c:v>-605.59999999999854</c:v>
                </c:pt>
                <c:pt idx="30">
                  <c:v>3364.4000000000015</c:v>
                </c:pt>
              </c:numCache>
            </c:numRef>
          </c:val>
          <c:smooth val="0"/>
          <c:extLst>
            <c:ext xmlns:c16="http://schemas.microsoft.com/office/drawing/2014/chart" uri="{C3380CC4-5D6E-409C-BE32-E72D297353CC}">
              <c16:uniqueId val="{00000003-F4C0-4476-AE9E-73B3F47B8E6B}"/>
            </c:ext>
          </c:extLst>
        </c:ser>
        <c:ser>
          <c:idx val="2"/>
          <c:order val="2"/>
          <c:tx>
            <c:strRef>
              <c:f>'F4-2(駐車場のみ)グラフリンク'!$B$41</c:f>
              <c:strCache>
                <c:ptCount val="1"/>
                <c:pt idx="0">
                  <c:v>推定修繕工事費　累計</c:v>
                </c:pt>
              </c:strCache>
            </c:strRef>
          </c:tx>
          <c:spPr>
            <a:ln w="12700">
              <a:solidFill>
                <a:srgbClr val="FF6600"/>
              </a:solidFill>
              <a:prstDash val="solid"/>
            </a:ln>
          </c:spPr>
          <c:marker>
            <c:symbol val="triangle"/>
            <c:size val="3"/>
            <c:spPr>
              <a:solidFill>
                <a:srgbClr val="FF6600"/>
              </a:solidFill>
              <a:ln>
                <a:solidFill>
                  <a:srgbClr val="FF6600"/>
                </a:solidFill>
                <a:prstDash val="solid"/>
              </a:ln>
            </c:spPr>
          </c:marker>
          <c:cat>
            <c:multiLvlStrRef>
              <c:f>'F4-2(駐車場のみ)グラフリンク'!$Q$32:$AU$33</c:f>
              <c:multiLvlStrCache>
                <c:ptCount val="31"/>
                <c:lvl>
                  <c:pt idx="0">
                    <c:v>西暦</c:v>
                  </c:pt>
                  <c:pt idx="1">
                    <c:v>2022年</c:v>
                  </c:pt>
                  <c:pt idx="2">
                    <c:v>2023年</c:v>
                  </c:pt>
                  <c:pt idx="3">
                    <c:v>2024年</c:v>
                  </c:pt>
                  <c:pt idx="4">
                    <c:v>2025年</c:v>
                  </c:pt>
                  <c:pt idx="5">
                    <c:v>2026年</c:v>
                  </c:pt>
                  <c:pt idx="6">
                    <c:v>2027年</c:v>
                  </c:pt>
                  <c:pt idx="7">
                    <c:v>2028年</c:v>
                  </c:pt>
                  <c:pt idx="8">
                    <c:v>2029年</c:v>
                  </c:pt>
                  <c:pt idx="9">
                    <c:v>2030年</c:v>
                  </c:pt>
                  <c:pt idx="10">
                    <c:v>2031年</c:v>
                  </c:pt>
                  <c:pt idx="11">
                    <c:v>2032年</c:v>
                  </c:pt>
                  <c:pt idx="12">
                    <c:v>2033年</c:v>
                  </c:pt>
                  <c:pt idx="13">
                    <c:v>2034年</c:v>
                  </c:pt>
                  <c:pt idx="14">
                    <c:v>2035年</c:v>
                  </c:pt>
                  <c:pt idx="15">
                    <c:v>2036年</c:v>
                  </c:pt>
                  <c:pt idx="16">
                    <c:v>2037年</c:v>
                  </c:pt>
                  <c:pt idx="17">
                    <c:v>2038年</c:v>
                  </c:pt>
                  <c:pt idx="18">
                    <c:v>2039年</c:v>
                  </c:pt>
                  <c:pt idx="19">
                    <c:v>2040年</c:v>
                  </c:pt>
                  <c:pt idx="20">
                    <c:v>2041年</c:v>
                  </c:pt>
                  <c:pt idx="21">
                    <c:v>2042年</c:v>
                  </c:pt>
                  <c:pt idx="22">
                    <c:v>2043年</c:v>
                  </c:pt>
                  <c:pt idx="23">
                    <c:v>2044年</c:v>
                  </c:pt>
                  <c:pt idx="24">
                    <c:v>2045年</c:v>
                  </c:pt>
                  <c:pt idx="25">
                    <c:v>2046年</c:v>
                  </c:pt>
                  <c:pt idx="26">
                    <c:v>2047年</c:v>
                  </c:pt>
                  <c:pt idx="27">
                    <c:v>2048年</c:v>
                  </c:pt>
                  <c:pt idx="28">
                    <c:v>2049年</c:v>
                  </c:pt>
                  <c:pt idx="29">
                    <c:v>2050年</c:v>
                  </c:pt>
                  <c:pt idx="30">
                    <c:v>2051年</c:v>
                  </c:pt>
                </c:lvl>
                <c:lvl>
                  <c:pt idx="0">
                    <c:v>周期</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lvl>
              </c:multiLvlStrCache>
            </c:multiLvlStrRef>
          </c:cat>
          <c:val>
            <c:numRef>
              <c:f>'F4-2(駐車場のみ)グラフリンク'!$Q$41:$AU$41</c:f>
              <c:numCache>
                <c:formatCode>#,##0_);[Red]\(#,##0\)</c:formatCode>
                <c:ptCount val="31"/>
                <c:pt idx="1">
                  <c:v>0</c:v>
                </c:pt>
                <c:pt idx="2">
                  <c:v>24322.1</c:v>
                </c:pt>
                <c:pt idx="3">
                  <c:v>31373.1</c:v>
                </c:pt>
                <c:pt idx="4">
                  <c:v>31373.1</c:v>
                </c:pt>
                <c:pt idx="5">
                  <c:v>31440.199999999997</c:v>
                </c:pt>
                <c:pt idx="6">
                  <c:v>31440.199999999997</c:v>
                </c:pt>
                <c:pt idx="7">
                  <c:v>39778.199999999997</c:v>
                </c:pt>
                <c:pt idx="8">
                  <c:v>39845.299999999996</c:v>
                </c:pt>
                <c:pt idx="9">
                  <c:v>49206.299999999996</c:v>
                </c:pt>
                <c:pt idx="10">
                  <c:v>49206.299999999996</c:v>
                </c:pt>
                <c:pt idx="11">
                  <c:v>49273.399999999994</c:v>
                </c:pt>
                <c:pt idx="12">
                  <c:v>57611.399999999994</c:v>
                </c:pt>
                <c:pt idx="13">
                  <c:v>71218.399999999994</c:v>
                </c:pt>
                <c:pt idx="14">
                  <c:v>71285.5</c:v>
                </c:pt>
                <c:pt idx="15">
                  <c:v>71285.5</c:v>
                </c:pt>
                <c:pt idx="16">
                  <c:v>73221.5</c:v>
                </c:pt>
                <c:pt idx="17">
                  <c:v>81626.600000000006</c:v>
                </c:pt>
                <c:pt idx="18">
                  <c:v>81626.600000000006</c:v>
                </c:pt>
                <c:pt idx="19">
                  <c:v>81626.600000000006</c:v>
                </c:pt>
                <c:pt idx="20">
                  <c:v>81626.600000000006</c:v>
                </c:pt>
                <c:pt idx="21">
                  <c:v>81626.600000000006</c:v>
                </c:pt>
                <c:pt idx="22">
                  <c:v>81626.600000000006</c:v>
                </c:pt>
                <c:pt idx="23">
                  <c:v>133326.6</c:v>
                </c:pt>
                <c:pt idx="24">
                  <c:v>133326.6</c:v>
                </c:pt>
                <c:pt idx="25">
                  <c:v>133326.6</c:v>
                </c:pt>
                <c:pt idx="26">
                  <c:v>133326.6</c:v>
                </c:pt>
                <c:pt idx="27">
                  <c:v>133326.6</c:v>
                </c:pt>
                <c:pt idx="28">
                  <c:v>133326.6</c:v>
                </c:pt>
                <c:pt idx="29">
                  <c:v>133326.6</c:v>
                </c:pt>
                <c:pt idx="30">
                  <c:v>133326.6</c:v>
                </c:pt>
              </c:numCache>
            </c:numRef>
          </c:val>
          <c:smooth val="0"/>
          <c:extLst>
            <c:ext xmlns:c16="http://schemas.microsoft.com/office/drawing/2014/chart" uri="{C3380CC4-5D6E-409C-BE32-E72D297353CC}">
              <c16:uniqueId val="{00000004-F4C0-4476-AE9E-73B3F47B8E6B}"/>
            </c:ext>
          </c:extLst>
        </c:ser>
        <c:dLbls>
          <c:showLegendKey val="0"/>
          <c:showVal val="0"/>
          <c:showCatName val="0"/>
          <c:showSerName val="0"/>
          <c:showPercent val="0"/>
          <c:showBubbleSize val="0"/>
        </c:dLbls>
        <c:marker val="1"/>
        <c:smooth val="0"/>
        <c:axId val="2065694480"/>
        <c:axId val="1"/>
      </c:lineChart>
      <c:catAx>
        <c:axId val="2065694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2065694480"/>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ＭＳ Ｐゴシック"/>
                <a:ea typeface="ＭＳ Ｐゴシック"/>
                <a:cs typeface="ＭＳ Ｐゴシック"/>
              </a:defRPr>
            </a:pPr>
            <a:endParaRPr lang="ja-JP"/>
          </a:p>
        </c:txPr>
      </c:dTable>
      <c:spPr>
        <a:solidFill>
          <a:srgbClr val="CDCDCD"/>
        </a:solidFill>
        <a:ln w="12700">
          <a:solidFill>
            <a:srgbClr val="808080"/>
          </a:solidFill>
          <a:prstDash val="solid"/>
        </a:ln>
      </c:spPr>
    </c:plotArea>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9"/>
  </sheetPr>
  <sheetViews>
    <sheetView zoomScale="70" workbookViewId="0"/>
  </sheetViews>
  <pageMargins left="0.59055118110236227" right="0.59055118110236227" top="0.19685039370078741" bottom="0.19685039370078741" header="0.39370078740157483" footer="0.39370078740157483"/>
  <pageSetup paperSize="8" firstPageNumber="13" orientation="landscape" r:id="rId1"/>
  <headerFooter alignWithMargins="0">
    <oddHeader>&amp;Rプレシス本厚木コンフォート</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AEAC96-6EF3-4090-880E-E0E70E8E7174}">
  <sheetPr>
    <tabColor theme="9"/>
  </sheetPr>
  <sheetViews>
    <sheetView zoomScale="70" workbookViewId="0"/>
  </sheetViews>
  <pageMargins left="0.59055118110236227" right="0.59055118110236227" top="0.19685039370078741" bottom="0.19685039370078741" header="0.39370078740157483" footer="0.39370078740157483"/>
  <pageSetup paperSize="8" firstPageNumber="13" orientation="landscape" r:id="rId1"/>
  <headerFooter alignWithMargins="0">
    <oddHeader>&amp;Rプレシス本厚木コンフォート</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18</xdr:col>
      <xdr:colOff>76200</xdr:colOff>
      <xdr:row>37</xdr:row>
      <xdr:rowOff>160020</xdr:rowOff>
    </xdr:from>
    <xdr:to>
      <xdr:col>24</xdr:col>
      <xdr:colOff>121920</xdr:colOff>
      <xdr:row>39</xdr:row>
      <xdr:rowOff>68580</xdr:rowOff>
    </xdr:to>
    <xdr:grpSp>
      <xdr:nvGrpSpPr>
        <xdr:cNvPr id="41326" name="Group 101">
          <a:extLst>
            <a:ext uri="{FF2B5EF4-FFF2-40B4-BE49-F238E27FC236}">
              <a16:creationId xmlns:a16="http://schemas.microsoft.com/office/drawing/2014/main" id="{B7C0F000-580E-E0AB-F6EC-E6364DA448BF}"/>
            </a:ext>
          </a:extLst>
        </xdr:cNvPr>
        <xdr:cNvGrpSpPr>
          <a:grpSpLocks/>
        </xdr:cNvGrpSpPr>
      </xdr:nvGrpSpPr>
      <xdr:grpSpPr bwMode="auto">
        <a:xfrm>
          <a:off x="4053840" y="9525000"/>
          <a:ext cx="1371600" cy="411480"/>
          <a:chOff x="462" y="1014"/>
          <a:chExt cx="161" cy="42"/>
        </a:xfrm>
      </xdr:grpSpPr>
      <xdr:sp macro="" textlink="">
        <xdr:nvSpPr>
          <xdr:cNvPr id="41329" name="Freeform 93">
            <a:extLst>
              <a:ext uri="{FF2B5EF4-FFF2-40B4-BE49-F238E27FC236}">
                <a16:creationId xmlns:a16="http://schemas.microsoft.com/office/drawing/2014/main" id="{C098086D-22CD-7B55-B3B8-0A5B07EF5715}"/>
              </a:ext>
            </a:extLst>
          </xdr:cNvPr>
          <xdr:cNvSpPr>
            <a:spLocks noEditPoints="1"/>
          </xdr:cNvSpPr>
        </xdr:nvSpPr>
        <xdr:spPr bwMode="auto">
          <a:xfrm>
            <a:off x="462" y="1014"/>
            <a:ext cx="77" cy="42"/>
          </a:xfrm>
          <a:custGeom>
            <a:avLst/>
            <a:gdLst>
              <a:gd name="T0" fmla="*/ 0 w 1938"/>
              <a:gd name="T1" fmla="*/ 0 h 998"/>
              <a:gd name="T2" fmla="*/ 0 w 1938"/>
              <a:gd name="T3" fmla="*/ 0 h 998"/>
              <a:gd name="T4" fmla="*/ 0 w 1938"/>
              <a:gd name="T5" fmla="*/ 0 h 998"/>
              <a:gd name="T6" fmla="*/ 0 w 1938"/>
              <a:gd name="T7" fmla="*/ 0 h 998"/>
              <a:gd name="T8" fmla="*/ 0 w 1938"/>
              <a:gd name="T9" fmla="*/ 0 h 998"/>
              <a:gd name="T10" fmla="*/ 0 w 1938"/>
              <a:gd name="T11" fmla="*/ 0 h 998"/>
              <a:gd name="T12" fmla="*/ 0 w 1938"/>
              <a:gd name="T13" fmla="*/ 0 h 998"/>
              <a:gd name="T14" fmla="*/ 0 w 1938"/>
              <a:gd name="T15" fmla="*/ 0 h 998"/>
              <a:gd name="T16" fmla="*/ 0 w 1938"/>
              <a:gd name="T17" fmla="*/ 0 h 998"/>
              <a:gd name="T18" fmla="*/ 0 w 1938"/>
              <a:gd name="T19" fmla="*/ 0 h 998"/>
              <a:gd name="T20" fmla="*/ 0 w 1938"/>
              <a:gd name="T21" fmla="*/ 0 h 998"/>
              <a:gd name="T22" fmla="*/ 0 w 1938"/>
              <a:gd name="T23" fmla="*/ 0 h 998"/>
              <a:gd name="T24" fmla="*/ 0 w 1938"/>
              <a:gd name="T25" fmla="*/ 0 h 998"/>
              <a:gd name="T26" fmla="*/ 0 w 1938"/>
              <a:gd name="T27" fmla="*/ 0 h 998"/>
              <a:gd name="T28" fmla="*/ 0 w 1938"/>
              <a:gd name="T29" fmla="*/ 0 h 998"/>
              <a:gd name="T30" fmla="*/ 0 w 1938"/>
              <a:gd name="T31" fmla="*/ 0 h 998"/>
              <a:gd name="T32" fmla="*/ 0 w 1938"/>
              <a:gd name="T33" fmla="*/ 0 h 998"/>
              <a:gd name="T34" fmla="*/ 0 w 1938"/>
              <a:gd name="T35" fmla="*/ 0 h 998"/>
              <a:gd name="T36" fmla="*/ 0 w 1938"/>
              <a:gd name="T37" fmla="*/ 0 h 998"/>
              <a:gd name="T38" fmla="*/ 0 w 1938"/>
              <a:gd name="T39" fmla="*/ 0 h 998"/>
              <a:gd name="T40" fmla="*/ 0 w 1938"/>
              <a:gd name="T41" fmla="*/ 0 h 998"/>
              <a:gd name="T42" fmla="*/ 0 w 1938"/>
              <a:gd name="T43" fmla="*/ 0 h 998"/>
              <a:gd name="T44" fmla="*/ 0 w 1938"/>
              <a:gd name="T45" fmla="*/ 0 h 998"/>
              <a:gd name="T46" fmla="*/ 0 w 1938"/>
              <a:gd name="T47" fmla="*/ 0 h 998"/>
              <a:gd name="T48" fmla="*/ 0 w 1938"/>
              <a:gd name="T49" fmla="*/ 0 h 998"/>
              <a:gd name="T50" fmla="*/ 0 w 1938"/>
              <a:gd name="T51" fmla="*/ 0 h 998"/>
              <a:gd name="T52" fmla="*/ 0 w 1938"/>
              <a:gd name="T53" fmla="*/ 0 h 998"/>
              <a:gd name="T54" fmla="*/ 0 w 1938"/>
              <a:gd name="T55" fmla="*/ 0 h 998"/>
              <a:gd name="T56" fmla="*/ 0 w 1938"/>
              <a:gd name="T57" fmla="*/ 0 h 998"/>
              <a:gd name="T58" fmla="*/ 0 w 1938"/>
              <a:gd name="T59" fmla="*/ 0 h 998"/>
              <a:gd name="T60" fmla="*/ 0 w 1938"/>
              <a:gd name="T61" fmla="*/ 0 h 998"/>
              <a:gd name="T62" fmla="*/ 0 w 1938"/>
              <a:gd name="T63" fmla="*/ 0 h 998"/>
              <a:gd name="T64" fmla="*/ 0 w 1938"/>
              <a:gd name="T65" fmla="*/ 0 h 998"/>
              <a:gd name="T66" fmla="*/ 0 w 1938"/>
              <a:gd name="T67" fmla="*/ 0 h 998"/>
              <a:gd name="T68" fmla="*/ 0 w 1938"/>
              <a:gd name="T69" fmla="*/ 0 h 998"/>
              <a:gd name="T70" fmla="*/ 0 w 1938"/>
              <a:gd name="T71" fmla="*/ 0 h 998"/>
              <a:gd name="T72" fmla="*/ 0 w 1938"/>
              <a:gd name="T73" fmla="*/ 0 h 998"/>
              <a:gd name="T74" fmla="*/ 0 w 1938"/>
              <a:gd name="T75" fmla="*/ 0 h 998"/>
              <a:gd name="T76" fmla="*/ 0 w 1938"/>
              <a:gd name="T77" fmla="*/ 0 h 998"/>
              <a:gd name="T78" fmla="*/ 0 w 1938"/>
              <a:gd name="T79" fmla="*/ 0 h 998"/>
              <a:gd name="T80" fmla="*/ 0 w 1938"/>
              <a:gd name="T81" fmla="*/ 0 h 998"/>
              <a:gd name="T82" fmla="*/ 0 w 1938"/>
              <a:gd name="T83" fmla="*/ 0 h 998"/>
              <a:gd name="T84" fmla="*/ 0 w 1938"/>
              <a:gd name="T85" fmla="*/ 0 h 998"/>
              <a:gd name="T86" fmla="*/ 0 w 1938"/>
              <a:gd name="T87" fmla="*/ 0 h 998"/>
              <a:gd name="T88" fmla="*/ 0 w 1938"/>
              <a:gd name="T89" fmla="*/ 0 h 998"/>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1938"/>
              <a:gd name="T136" fmla="*/ 0 h 998"/>
              <a:gd name="T137" fmla="*/ 1938 w 1938"/>
              <a:gd name="T138" fmla="*/ 998 h 998"/>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1938" h="998">
                <a:moveTo>
                  <a:pt x="0" y="0"/>
                </a:moveTo>
                <a:lnTo>
                  <a:pt x="0" y="199"/>
                </a:lnTo>
                <a:lnTo>
                  <a:pt x="168" y="199"/>
                </a:lnTo>
                <a:lnTo>
                  <a:pt x="168" y="998"/>
                </a:lnTo>
                <a:lnTo>
                  <a:pt x="384" y="998"/>
                </a:lnTo>
                <a:lnTo>
                  <a:pt x="384" y="199"/>
                </a:lnTo>
                <a:lnTo>
                  <a:pt x="541" y="199"/>
                </a:lnTo>
                <a:lnTo>
                  <a:pt x="541" y="998"/>
                </a:lnTo>
                <a:lnTo>
                  <a:pt x="758" y="998"/>
                </a:lnTo>
                <a:lnTo>
                  <a:pt x="758" y="199"/>
                </a:lnTo>
                <a:lnTo>
                  <a:pt x="841" y="199"/>
                </a:lnTo>
                <a:lnTo>
                  <a:pt x="917" y="215"/>
                </a:lnTo>
                <a:lnTo>
                  <a:pt x="971" y="256"/>
                </a:lnTo>
                <a:lnTo>
                  <a:pt x="1003" y="300"/>
                </a:lnTo>
                <a:lnTo>
                  <a:pt x="1030" y="361"/>
                </a:lnTo>
                <a:lnTo>
                  <a:pt x="1050" y="449"/>
                </a:lnTo>
                <a:lnTo>
                  <a:pt x="1050" y="567"/>
                </a:lnTo>
                <a:lnTo>
                  <a:pt x="1030" y="673"/>
                </a:lnTo>
                <a:lnTo>
                  <a:pt x="975" y="742"/>
                </a:lnTo>
                <a:lnTo>
                  <a:pt x="913" y="787"/>
                </a:lnTo>
                <a:lnTo>
                  <a:pt x="818" y="803"/>
                </a:lnTo>
                <a:lnTo>
                  <a:pt x="818" y="998"/>
                </a:lnTo>
                <a:lnTo>
                  <a:pt x="1292" y="994"/>
                </a:lnTo>
                <a:lnTo>
                  <a:pt x="1234" y="998"/>
                </a:lnTo>
                <a:lnTo>
                  <a:pt x="1649" y="998"/>
                </a:lnTo>
                <a:lnTo>
                  <a:pt x="1767" y="969"/>
                </a:lnTo>
                <a:lnTo>
                  <a:pt x="1814" y="940"/>
                </a:lnTo>
                <a:lnTo>
                  <a:pt x="1906" y="841"/>
                </a:lnTo>
                <a:lnTo>
                  <a:pt x="1925" y="796"/>
                </a:lnTo>
                <a:lnTo>
                  <a:pt x="1938" y="733"/>
                </a:lnTo>
                <a:lnTo>
                  <a:pt x="1938" y="644"/>
                </a:lnTo>
                <a:lnTo>
                  <a:pt x="1918" y="579"/>
                </a:lnTo>
                <a:lnTo>
                  <a:pt x="1879" y="507"/>
                </a:lnTo>
                <a:lnTo>
                  <a:pt x="1833" y="466"/>
                </a:lnTo>
                <a:lnTo>
                  <a:pt x="1767" y="428"/>
                </a:lnTo>
                <a:lnTo>
                  <a:pt x="1676" y="402"/>
                </a:lnTo>
                <a:lnTo>
                  <a:pt x="1563" y="383"/>
                </a:lnTo>
                <a:lnTo>
                  <a:pt x="1521" y="363"/>
                </a:lnTo>
                <a:lnTo>
                  <a:pt x="1496" y="336"/>
                </a:lnTo>
                <a:lnTo>
                  <a:pt x="1492" y="265"/>
                </a:lnTo>
                <a:lnTo>
                  <a:pt x="1509" y="240"/>
                </a:lnTo>
                <a:lnTo>
                  <a:pt x="1547" y="211"/>
                </a:lnTo>
                <a:lnTo>
                  <a:pt x="1572" y="199"/>
                </a:lnTo>
                <a:lnTo>
                  <a:pt x="1938" y="199"/>
                </a:lnTo>
                <a:lnTo>
                  <a:pt x="1938" y="4"/>
                </a:lnTo>
                <a:lnTo>
                  <a:pt x="1572" y="4"/>
                </a:lnTo>
                <a:lnTo>
                  <a:pt x="1512" y="13"/>
                </a:lnTo>
                <a:lnTo>
                  <a:pt x="1426" y="42"/>
                </a:lnTo>
                <a:lnTo>
                  <a:pt x="1350" y="99"/>
                </a:lnTo>
                <a:lnTo>
                  <a:pt x="1308" y="161"/>
                </a:lnTo>
                <a:lnTo>
                  <a:pt x="1283" y="228"/>
                </a:lnTo>
                <a:lnTo>
                  <a:pt x="1276" y="291"/>
                </a:lnTo>
                <a:lnTo>
                  <a:pt x="1279" y="348"/>
                </a:lnTo>
                <a:lnTo>
                  <a:pt x="1308" y="424"/>
                </a:lnTo>
                <a:lnTo>
                  <a:pt x="1372" y="494"/>
                </a:lnTo>
                <a:lnTo>
                  <a:pt x="1462" y="549"/>
                </a:lnTo>
                <a:lnTo>
                  <a:pt x="1525" y="570"/>
                </a:lnTo>
                <a:lnTo>
                  <a:pt x="1633" y="590"/>
                </a:lnTo>
                <a:lnTo>
                  <a:pt x="1664" y="603"/>
                </a:lnTo>
                <a:lnTo>
                  <a:pt x="1696" y="624"/>
                </a:lnTo>
                <a:lnTo>
                  <a:pt x="1716" y="653"/>
                </a:lnTo>
                <a:lnTo>
                  <a:pt x="1718" y="669"/>
                </a:lnTo>
                <a:lnTo>
                  <a:pt x="1718" y="733"/>
                </a:lnTo>
                <a:lnTo>
                  <a:pt x="1709" y="758"/>
                </a:lnTo>
                <a:lnTo>
                  <a:pt x="1680" y="787"/>
                </a:lnTo>
                <a:lnTo>
                  <a:pt x="1651" y="803"/>
                </a:lnTo>
                <a:lnTo>
                  <a:pt x="1187" y="803"/>
                </a:lnTo>
                <a:lnTo>
                  <a:pt x="1254" y="660"/>
                </a:lnTo>
                <a:lnTo>
                  <a:pt x="1267" y="567"/>
                </a:lnTo>
                <a:lnTo>
                  <a:pt x="1263" y="395"/>
                </a:lnTo>
                <a:lnTo>
                  <a:pt x="1216" y="265"/>
                </a:lnTo>
                <a:lnTo>
                  <a:pt x="1175" y="186"/>
                </a:lnTo>
                <a:lnTo>
                  <a:pt x="1124" y="125"/>
                </a:lnTo>
                <a:lnTo>
                  <a:pt x="1121" y="125"/>
                </a:lnTo>
                <a:lnTo>
                  <a:pt x="1121" y="121"/>
                </a:lnTo>
                <a:lnTo>
                  <a:pt x="1121" y="125"/>
                </a:lnTo>
                <a:lnTo>
                  <a:pt x="1047" y="67"/>
                </a:lnTo>
                <a:lnTo>
                  <a:pt x="1047" y="65"/>
                </a:lnTo>
                <a:lnTo>
                  <a:pt x="971" y="29"/>
                </a:lnTo>
                <a:lnTo>
                  <a:pt x="971" y="26"/>
                </a:lnTo>
                <a:lnTo>
                  <a:pt x="962" y="26"/>
                </a:lnTo>
                <a:lnTo>
                  <a:pt x="863" y="4"/>
                </a:lnTo>
                <a:lnTo>
                  <a:pt x="863" y="0"/>
                </a:lnTo>
                <a:lnTo>
                  <a:pt x="0" y="0"/>
                </a:lnTo>
                <a:close/>
                <a:moveTo>
                  <a:pt x="567" y="199"/>
                </a:moveTo>
                <a:lnTo>
                  <a:pt x="596" y="199"/>
                </a:lnTo>
                <a:lnTo>
                  <a:pt x="612" y="199"/>
                </a:lnTo>
                <a:lnTo>
                  <a:pt x="567" y="199"/>
                </a:lnTo>
                <a:close/>
                <a:moveTo>
                  <a:pt x="558" y="199"/>
                </a:moveTo>
                <a:lnTo>
                  <a:pt x="550" y="199"/>
                </a:lnTo>
                <a:lnTo>
                  <a:pt x="558" y="19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Rectangle 94">
            <a:extLst>
              <a:ext uri="{FF2B5EF4-FFF2-40B4-BE49-F238E27FC236}">
                <a16:creationId xmlns:a16="http://schemas.microsoft.com/office/drawing/2014/main" id="{D0DE8EE1-07C7-9AD9-847E-6EFB7CA9F3D5}"/>
              </a:ext>
            </a:extLst>
          </xdr:cNvPr>
          <xdr:cNvSpPr>
            <a:spLocks noChangeArrowheads="1"/>
          </xdr:cNvSpPr>
        </xdr:nvSpPr>
        <xdr:spPr bwMode="auto">
          <a:xfrm>
            <a:off x="548" y="1018"/>
            <a:ext cx="75" cy="31"/>
          </a:xfrm>
          <a:prstGeom prst="rect">
            <a:avLst/>
          </a:prstGeom>
          <a:noFill/>
          <a:ln w="9525">
            <a:noFill/>
            <a:miter lim="800000"/>
            <a:headEnd/>
            <a:tailEnd/>
          </a:ln>
        </xdr:spPr>
        <xdr:txBody>
          <a:bodyPr vertOverflow="clip" wrap="square" lIns="0" tIns="0" rIns="0" bIns="0" anchor="t" upright="1"/>
          <a:lstStyle/>
          <a:p>
            <a:pPr algn="l" rtl="1">
              <a:lnSpc>
                <a:spcPts val="600"/>
              </a:lnSpc>
              <a:defRPr sz="1000"/>
            </a:pPr>
            <a:r>
              <a:rPr lang="ja-JP" altLang="en-US" sz="600" b="0" i="0" strike="noStrike">
                <a:solidFill>
                  <a:srgbClr val="000000"/>
                </a:solidFill>
                <a:latin typeface="MS UI Gothic"/>
                <a:ea typeface="MS UI Gothic"/>
              </a:rPr>
              <a:t> 一級建築士事務所</a:t>
            </a:r>
          </a:p>
          <a:p>
            <a:pPr algn="l" rtl="1">
              <a:lnSpc>
                <a:spcPts val="1100"/>
              </a:lnSpc>
              <a:defRPr sz="1000"/>
            </a:pPr>
            <a:r>
              <a:rPr lang="ja-JP" altLang="en-US" sz="600" b="0" i="0" strike="noStrike">
                <a:solidFill>
                  <a:srgbClr val="000000"/>
                </a:solidFill>
                <a:latin typeface="MS UI Gothic"/>
                <a:ea typeface="MS UI Gothic"/>
              </a:rPr>
              <a:t>株式会社</a:t>
            </a:r>
            <a:r>
              <a:rPr lang="en-US" altLang="ja-JP" sz="1100" b="0" i="0" strike="noStrike">
                <a:solidFill>
                  <a:srgbClr val="000000"/>
                </a:solidFill>
                <a:latin typeface="MS UI Gothic"/>
                <a:ea typeface="MS UI Gothic"/>
              </a:rPr>
              <a:t>T.D.S</a:t>
            </a:r>
            <a:endParaRPr lang="en-US" altLang="ja-JP" sz="1050" b="0" i="0" strike="noStrike">
              <a:solidFill>
                <a:srgbClr val="000000"/>
              </a:solidFill>
              <a:latin typeface="Times New Roman"/>
              <a:cs typeface="Times New Roman"/>
            </a:endParaRPr>
          </a:p>
          <a:p>
            <a:pPr algn="l" rtl="1">
              <a:lnSpc>
                <a:spcPts val="1000"/>
              </a:lnSpc>
              <a:defRPr sz="1000"/>
            </a:pPr>
            <a:endParaRPr lang="en-US" altLang="ja-JP" sz="1050" b="0" i="0" strike="noStrike">
              <a:solidFill>
                <a:srgbClr val="000000"/>
              </a:solidFill>
              <a:latin typeface="Times New Roman"/>
              <a:cs typeface="Times New Roman"/>
            </a:endParaRPr>
          </a:p>
        </xdr:txBody>
      </xdr:sp>
    </xdr:grpSp>
    <xdr:clientData/>
  </xdr:twoCellAnchor>
  <xdr:twoCellAnchor>
    <xdr:from>
      <xdr:col>0</xdr:col>
      <xdr:colOff>0</xdr:colOff>
      <xdr:row>1</xdr:row>
      <xdr:rowOff>0</xdr:rowOff>
    </xdr:from>
    <xdr:to>
      <xdr:col>27</xdr:col>
      <xdr:colOff>0</xdr:colOff>
      <xdr:row>2</xdr:row>
      <xdr:rowOff>245409</xdr:rowOff>
    </xdr:to>
    <xdr:sp macro="" textlink="">
      <xdr:nvSpPr>
        <xdr:cNvPr id="5" name="Rectangle 351" descr="横線 (反転)">
          <a:extLst>
            <a:ext uri="{FF2B5EF4-FFF2-40B4-BE49-F238E27FC236}">
              <a16:creationId xmlns:a16="http://schemas.microsoft.com/office/drawing/2014/main" id="{89A4957F-0F02-F9CF-B8E5-E7772A536699}"/>
            </a:ext>
          </a:extLst>
        </xdr:cNvPr>
        <xdr:cNvSpPr>
          <a:spLocks noChangeArrowheads="1"/>
        </xdr:cNvSpPr>
      </xdr:nvSpPr>
      <xdr:spPr bwMode="auto">
        <a:xfrm>
          <a:off x="0" y="314325"/>
          <a:ext cx="6686550" cy="493059"/>
        </a:xfrm>
        <a:prstGeom prst="rect">
          <a:avLst/>
        </a:prstGeom>
        <a:gradFill>
          <a:gsLst>
            <a:gs pos="13000">
              <a:schemeClr val="accent1"/>
            </a:gs>
            <a:gs pos="48000">
              <a:srgbClr val="85C2FF"/>
            </a:gs>
            <a:gs pos="88000">
              <a:srgbClr val="C4D6EB"/>
            </a:gs>
            <a:gs pos="100000">
              <a:srgbClr val="FFEBFA"/>
            </a:gs>
          </a:gsLst>
          <a:lin ang="5400000" scaled="0"/>
        </a:gradFill>
        <a:ln w="9525">
          <a:noFill/>
          <a:miter lim="800000"/>
          <a:headEnd/>
          <a:tailEnd/>
        </a:ln>
      </xdr:spPr>
      <xdr:txBody>
        <a:bodyPr/>
        <a:lstStyle/>
        <a:p>
          <a:endParaRPr lang="ja-JP" altLang="en-US"/>
        </a:p>
      </xdr:txBody>
    </xdr:sp>
    <xdr:clientData/>
  </xdr:twoCellAnchor>
  <xdr:twoCellAnchor editAs="oneCell">
    <xdr:from>
      <xdr:col>4</xdr:col>
      <xdr:colOff>196216</xdr:colOff>
      <xdr:row>13</xdr:row>
      <xdr:rowOff>95250</xdr:rowOff>
    </xdr:from>
    <xdr:to>
      <xdr:col>22</xdr:col>
      <xdr:colOff>114123</xdr:colOff>
      <xdr:row>26</xdr:row>
      <xdr:rowOff>151800</xdr:rowOff>
    </xdr:to>
    <xdr:pic>
      <xdr:nvPicPr>
        <xdr:cNvPr id="7" name="図 6">
          <a:extLst>
            <a:ext uri="{FF2B5EF4-FFF2-40B4-BE49-F238E27FC236}">
              <a16:creationId xmlns:a16="http://schemas.microsoft.com/office/drawing/2014/main" id="{98C6A2E3-508E-BFC2-B99F-F9DFBA005D85}"/>
            </a:ext>
          </a:extLst>
        </xdr:cNvPr>
        <xdr:cNvPicPr>
          <a:picLocks noChangeAspect="1"/>
        </xdr:cNvPicPr>
      </xdr:nvPicPr>
      <xdr:blipFill>
        <a:blip xmlns:r="http://schemas.openxmlformats.org/officeDocument/2006/relationships" r:embed="rId1"/>
        <a:stretch>
          <a:fillRect/>
        </a:stretch>
      </xdr:blipFill>
      <xdr:spPr>
        <a:xfrm>
          <a:off x="1209676" y="3381375"/>
          <a:ext cx="4367999" cy="3276000"/>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175259</xdr:colOff>
      <xdr:row>80</xdr:row>
      <xdr:rowOff>219075</xdr:rowOff>
    </xdr:from>
    <xdr:to>
      <xdr:col>8</xdr:col>
      <xdr:colOff>175260</xdr:colOff>
      <xdr:row>82</xdr:row>
      <xdr:rowOff>0</xdr:rowOff>
    </xdr:to>
    <xdr:sp macro="" textlink="">
      <xdr:nvSpPr>
        <xdr:cNvPr id="2" name="楕円 1">
          <a:extLst>
            <a:ext uri="{FF2B5EF4-FFF2-40B4-BE49-F238E27FC236}">
              <a16:creationId xmlns:a16="http://schemas.microsoft.com/office/drawing/2014/main" id="{8E22C3EC-71D7-2DE3-BD72-185985668953}"/>
            </a:ext>
          </a:extLst>
        </xdr:cNvPr>
        <xdr:cNvSpPr/>
      </xdr:nvSpPr>
      <xdr:spPr>
        <a:xfrm>
          <a:off x="2657474" y="17659350"/>
          <a:ext cx="647701"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184784</xdr:colOff>
      <xdr:row>83</xdr:row>
      <xdr:rowOff>0</xdr:rowOff>
    </xdr:from>
    <xdr:to>
      <xdr:col>8</xdr:col>
      <xdr:colOff>184785</xdr:colOff>
      <xdr:row>84</xdr:row>
      <xdr:rowOff>9525</xdr:rowOff>
    </xdr:to>
    <xdr:sp macro="" textlink="">
      <xdr:nvSpPr>
        <xdr:cNvPr id="3" name="楕円 2">
          <a:extLst>
            <a:ext uri="{FF2B5EF4-FFF2-40B4-BE49-F238E27FC236}">
              <a16:creationId xmlns:a16="http://schemas.microsoft.com/office/drawing/2014/main" id="{D74E71E2-7CEE-43B0-3538-D1E5B46E8F7D}"/>
            </a:ext>
          </a:extLst>
        </xdr:cNvPr>
        <xdr:cNvSpPr/>
      </xdr:nvSpPr>
      <xdr:spPr>
        <a:xfrm>
          <a:off x="2666999" y="18126075"/>
          <a:ext cx="647701"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6</xdr:row>
      <xdr:rowOff>0</xdr:rowOff>
    </xdr:to>
    <xdr:sp macro="" textlink="">
      <xdr:nvSpPr>
        <xdr:cNvPr id="48642" name="Freeform 84">
          <a:extLst>
            <a:ext uri="{FF2B5EF4-FFF2-40B4-BE49-F238E27FC236}">
              <a16:creationId xmlns:a16="http://schemas.microsoft.com/office/drawing/2014/main" id="{13D7BED6-B38E-5CE9-1979-AB6F0AA8BAD5}"/>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3" name="Freeform 85">
          <a:extLst>
            <a:ext uri="{FF2B5EF4-FFF2-40B4-BE49-F238E27FC236}">
              <a16:creationId xmlns:a16="http://schemas.microsoft.com/office/drawing/2014/main" id="{2ACD80D3-E1A5-58E2-8654-C0929E18B99D}"/>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4" name="Freeform 88">
          <a:extLst>
            <a:ext uri="{FF2B5EF4-FFF2-40B4-BE49-F238E27FC236}">
              <a16:creationId xmlns:a16="http://schemas.microsoft.com/office/drawing/2014/main" id="{576D29AE-D0C4-D2B0-29DE-73B5CA27A286}"/>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5" name="Freeform 92">
          <a:extLst>
            <a:ext uri="{FF2B5EF4-FFF2-40B4-BE49-F238E27FC236}">
              <a16:creationId xmlns:a16="http://schemas.microsoft.com/office/drawing/2014/main" id="{2D67623C-252B-7010-7573-57E00C75FBDA}"/>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6" name="Freeform 93">
          <a:extLst>
            <a:ext uri="{FF2B5EF4-FFF2-40B4-BE49-F238E27FC236}">
              <a16:creationId xmlns:a16="http://schemas.microsoft.com/office/drawing/2014/main" id="{1B558EEF-F83F-5971-200A-6C0834F6C847}"/>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7" name="Freeform 96">
          <a:extLst>
            <a:ext uri="{FF2B5EF4-FFF2-40B4-BE49-F238E27FC236}">
              <a16:creationId xmlns:a16="http://schemas.microsoft.com/office/drawing/2014/main" id="{D9F44A6A-0D70-8F07-CDC6-B671118B1894}"/>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8" name="Freeform 99">
          <a:extLst>
            <a:ext uri="{FF2B5EF4-FFF2-40B4-BE49-F238E27FC236}">
              <a16:creationId xmlns:a16="http://schemas.microsoft.com/office/drawing/2014/main" id="{887AB195-82E0-7C52-6FBD-3356D3ED1DF6}"/>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49" name="Freeform 102">
          <a:extLst>
            <a:ext uri="{FF2B5EF4-FFF2-40B4-BE49-F238E27FC236}">
              <a16:creationId xmlns:a16="http://schemas.microsoft.com/office/drawing/2014/main" id="{836F887D-9B2D-37E1-30C0-72ADA5EE38C2}"/>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0" name="Freeform 132">
          <a:extLst>
            <a:ext uri="{FF2B5EF4-FFF2-40B4-BE49-F238E27FC236}">
              <a16:creationId xmlns:a16="http://schemas.microsoft.com/office/drawing/2014/main" id="{8895B0D5-5379-2106-8712-A829B7AD3441}"/>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1" name="Freeform 157">
          <a:extLst>
            <a:ext uri="{FF2B5EF4-FFF2-40B4-BE49-F238E27FC236}">
              <a16:creationId xmlns:a16="http://schemas.microsoft.com/office/drawing/2014/main" id="{0BA84534-9E04-2A76-618B-F5DBB11E6C69}"/>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2" name="Freeform 158">
          <a:extLst>
            <a:ext uri="{FF2B5EF4-FFF2-40B4-BE49-F238E27FC236}">
              <a16:creationId xmlns:a16="http://schemas.microsoft.com/office/drawing/2014/main" id="{DA113538-0674-77BD-E2A7-6B7C90165FF1}"/>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3" name="Freeform 163">
          <a:extLst>
            <a:ext uri="{FF2B5EF4-FFF2-40B4-BE49-F238E27FC236}">
              <a16:creationId xmlns:a16="http://schemas.microsoft.com/office/drawing/2014/main" id="{D913BD18-3F84-FF04-E3D3-1D335E8A89F9}"/>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4" name="Freeform 170">
          <a:extLst>
            <a:ext uri="{FF2B5EF4-FFF2-40B4-BE49-F238E27FC236}">
              <a16:creationId xmlns:a16="http://schemas.microsoft.com/office/drawing/2014/main" id="{4B24553F-E9B1-48CB-B947-0310006038F8}"/>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5" name="Freeform 174">
          <a:extLst>
            <a:ext uri="{FF2B5EF4-FFF2-40B4-BE49-F238E27FC236}">
              <a16:creationId xmlns:a16="http://schemas.microsoft.com/office/drawing/2014/main" id="{6E006AFF-5B2F-0878-4207-B0962996EBF3}"/>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6" name="Freeform 206">
          <a:extLst>
            <a:ext uri="{FF2B5EF4-FFF2-40B4-BE49-F238E27FC236}">
              <a16:creationId xmlns:a16="http://schemas.microsoft.com/office/drawing/2014/main" id="{DEAB575E-E789-9CAB-A78F-14F9A1161ED8}"/>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57" name="Freeform 211">
          <a:extLst>
            <a:ext uri="{FF2B5EF4-FFF2-40B4-BE49-F238E27FC236}">
              <a16:creationId xmlns:a16="http://schemas.microsoft.com/office/drawing/2014/main" id="{A9A72A00-F252-4D18-9770-DDC3A697CD03}"/>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grpSp>
      <xdr:nvGrpSpPr>
        <xdr:cNvPr id="48658" name="Group 212">
          <a:extLst>
            <a:ext uri="{FF2B5EF4-FFF2-40B4-BE49-F238E27FC236}">
              <a16:creationId xmlns:a16="http://schemas.microsoft.com/office/drawing/2014/main" id="{5F2B6A5E-2B35-1496-EECB-04884CA740F5}"/>
            </a:ext>
          </a:extLst>
        </xdr:cNvPr>
        <xdr:cNvGrpSpPr>
          <a:grpSpLocks/>
        </xdr:cNvGrpSpPr>
      </xdr:nvGrpSpPr>
      <xdr:grpSpPr bwMode="auto">
        <a:xfrm>
          <a:off x="9513824" y="955040"/>
          <a:ext cx="0" cy="0"/>
          <a:chOff x="784" y="3244"/>
          <a:chExt cx="148" cy="34"/>
        </a:xfrm>
      </xdr:grpSpPr>
      <xdr:sp macro="" textlink="">
        <xdr:nvSpPr>
          <xdr:cNvPr id="48695" name="Freeform 213">
            <a:extLst>
              <a:ext uri="{FF2B5EF4-FFF2-40B4-BE49-F238E27FC236}">
                <a16:creationId xmlns:a16="http://schemas.microsoft.com/office/drawing/2014/main" id="{A21C1AC3-350A-C4BB-88C0-470296D09A10}"/>
              </a:ext>
            </a:extLst>
          </xdr:cNvPr>
          <xdr:cNvSpPr>
            <a:spLocks/>
          </xdr:cNvSpPr>
        </xdr:nvSpPr>
        <xdr:spPr bwMode="auto">
          <a:xfrm>
            <a:off x="796" y="3245"/>
            <a:ext cx="134" cy="33"/>
          </a:xfrm>
          <a:custGeom>
            <a:avLst/>
            <a:gdLst>
              <a:gd name="T0" fmla="*/ 0 w 121"/>
              <a:gd name="T1" fmla="*/ 98 h 32"/>
              <a:gd name="T2" fmla="*/ 573 w 121"/>
              <a:gd name="T3" fmla="*/ 121 h 32"/>
              <a:gd name="T4" fmla="*/ 1059 w 121"/>
              <a:gd name="T5" fmla="*/ 0 h 32"/>
              <a:gd name="T6" fmla="*/ 11973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96" name="Freeform 214">
            <a:extLst>
              <a:ext uri="{FF2B5EF4-FFF2-40B4-BE49-F238E27FC236}">
                <a16:creationId xmlns:a16="http://schemas.microsoft.com/office/drawing/2014/main" id="{00E42B14-0DFA-A6B4-46FB-EF8E8F8C7EF4}"/>
              </a:ext>
            </a:extLst>
          </xdr:cNvPr>
          <xdr:cNvSpPr>
            <a:spLocks/>
          </xdr:cNvSpPr>
        </xdr:nvSpPr>
        <xdr:spPr bwMode="auto">
          <a:xfrm>
            <a:off x="790" y="3245"/>
            <a:ext cx="139" cy="32"/>
          </a:xfrm>
          <a:custGeom>
            <a:avLst/>
            <a:gdLst>
              <a:gd name="T0" fmla="*/ 0 w 121"/>
              <a:gd name="T1" fmla="*/ 25 h 32"/>
              <a:gd name="T2" fmla="*/ 2549 w 121"/>
              <a:gd name="T3" fmla="*/ 32 h 32"/>
              <a:gd name="T4" fmla="*/ 5858 w 121"/>
              <a:gd name="T5" fmla="*/ 0 h 32"/>
              <a:gd name="T6" fmla="*/ 61896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97" name="Freeform 215">
            <a:extLst>
              <a:ext uri="{FF2B5EF4-FFF2-40B4-BE49-F238E27FC236}">
                <a16:creationId xmlns:a16="http://schemas.microsoft.com/office/drawing/2014/main" id="{C669914A-B2EF-164B-0C2E-3BDC505F5EB7}"/>
              </a:ext>
            </a:extLst>
          </xdr:cNvPr>
          <xdr:cNvSpPr>
            <a:spLocks/>
          </xdr:cNvSpPr>
        </xdr:nvSpPr>
        <xdr:spPr bwMode="auto">
          <a:xfrm>
            <a:off x="784" y="3244"/>
            <a:ext cx="148" cy="34"/>
          </a:xfrm>
          <a:custGeom>
            <a:avLst/>
            <a:gdLst>
              <a:gd name="T0" fmla="*/ 0 w 121"/>
              <a:gd name="T1" fmla="*/ 395 h 32"/>
              <a:gd name="T2" fmla="*/ 41359 w 121"/>
              <a:gd name="T3" fmla="*/ 491 h 32"/>
              <a:gd name="T4" fmla="*/ 92571 w 121"/>
              <a:gd name="T5" fmla="*/ 0 h 32"/>
              <a:gd name="T6" fmla="*/ 1042481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6</xdr:row>
      <xdr:rowOff>0</xdr:rowOff>
    </xdr:from>
    <xdr:to>
      <xdr:col>10</xdr:col>
      <xdr:colOff>0</xdr:colOff>
      <xdr:row>6</xdr:row>
      <xdr:rowOff>0</xdr:rowOff>
    </xdr:to>
    <xdr:grpSp>
      <xdr:nvGrpSpPr>
        <xdr:cNvPr id="48659" name="Group 302">
          <a:extLst>
            <a:ext uri="{FF2B5EF4-FFF2-40B4-BE49-F238E27FC236}">
              <a16:creationId xmlns:a16="http://schemas.microsoft.com/office/drawing/2014/main" id="{E01CE030-2BE8-8F5E-8141-873102E4901F}"/>
            </a:ext>
          </a:extLst>
        </xdr:cNvPr>
        <xdr:cNvGrpSpPr>
          <a:grpSpLocks/>
        </xdr:cNvGrpSpPr>
      </xdr:nvGrpSpPr>
      <xdr:grpSpPr bwMode="auto">
        <a:xfrm>
          <a:off x="9513824" y="955040"/>
          <a:ext cx="0" cy="0"/>
          <a:chOff x="910" y="3370"/>
          <a:chExt cx="96" cy="35"/>
        </a:xfrm>
      </xdr:grpSpPr>
      <xdr:sp macro="" textlink="">
        <xdr:nvSpPr>
          <xdr:cNvPr id="48693" name="Freeform 218">
            <a:extLst>
              <a:ext uri="{FF2B5EF4-FFF2-40B4-BE49-F238E27FC236}">
                <a16:creationId xmlns:a16="http://schemas.microsoft.com/office/drawing/2014/main" id="{8E76FD77-B2FB-D39F-C312-E01F6FA178D0}"/>
              </a:ext>
            </a:extLst>
          </xdr:cNvPr>
          <xdr:cNvSpPr>
            <a:spLocks/>
          </xdr:cNvSpPr>
        </xdr:nvSpPr>
        <xdr:spPr bwMode="auto">
          <a:xfrm>
            <a:off x="914" y="3370"/>
            <a:ext cx="92" cy="35"/>
          </a:xfrm>
          <a:custGeom>
            <a:avLst/>
            <a:gdLst>
              <a:gd name="T0" fmla="*/ 0 w 121"/>
              <a:gd name="T1" fmla="*/ 1413 h 32"/>
              <a:gd name="T2" fmla="*/ 2 w 121"/>
              <a:gd name="T3" fmla="*/ 1833 h 32"/>
              <a:gd name="T4" fmla="*/ 2 w 121"/>
              <a:gd name="T5" fmla="*/ 0 h 32"/>
              <a:gd name="T6" fmla="*/ 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94" name="Freeform 219">
            <a:extLst>
              <a:ext uri="{FF2B5EF4-FFF2-40B4-BE49-F238E27FC236}">
                <a16:creationId xmlns:a16="http://schemas.microsoft.com/office/drawing/2014/main" id="{6E02BF0D-FD2E-6EEE-BF8E-50C64929D361}"/>
              </a:ext>
            </a:extLst>
          </xdr:cNvPr>
          <xdr:cNvSpPr>
            <a:spLocks/>
          </xdr:cNvSpPr>
        </xdr:nvSpPr>
        <xdr:spPr bwMode="auto">
          <a:xfrm>
            <a:off x="910" y="3370"/>
            <a:ext cx="95" cy="34"/>
          </a:xfrm>
          <a:custGeom>
            <a:avLst/>
            <a:gdLst>
              <a:gd name="T0" fmla="*/ 0 w 121"/>
              <a:gd name="T1" fmla="*/ 395 h 32"/>
              <a:gd name="T2" fmla="*/ 2 w 121"/>
              <a:gd name="T3" fmla="*/ 491 h 32"/>
              <a:gd name="T4" fmla="*/ 2 w 121"/>
              <a:gd name="T5" fmla="*/ 0 h 32"/>
              <a:gd name="T6" fmla="*/ 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6</xdr:row>
      <xdr:rowOff>0</xdr:rowOff>
    </xdr:from>
    <xdr:to>
      <xdr:col>10</xdr:col>
      <xdr:colOff>0</xdr:colOff>
      <xdr:row>6</xdr:row>
      <xdr:rowOff>0</xdr:rowOff>
    </xdr:to>
    <xdr:sp macro="" textlink="">
      <xdr:nvSpPr>
        <xdr:cNvPr id="48660" name="Freeform 221">
          <a:extLst>
            <a:ext uri="{FF2B5EF4-FFF2-40B4-BE49-F238E27FC236}">
              <a16:creationId xmlns:a16="http://schemas.microsoft.com/office/drawing/2014/main" id="{E35726B1-AB5E-1F6E-503C-D62D76472DA1}"/>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grpSp>
      <xdr:nvGrpSpPr>
        <xdr:cNvPr id="48661" name="Group 224">
          <a:extLst>
            <a:ext uri="{FF2B5EF4-FFF2-40B4-BE49-F238E27FC236}">
              <a16:creationId xmlns:a16="http://schemas.microsoft.com/office/drawing/2014/main" id="{7986DEED-F163-01AD-CFDF-CC1579ECBD37}"/>
            </a:ext>
          </a:extLst>
        </xdr:cNvPr>
        <xdr:cNvGrpSpPr>
          <a:grpSpLocks/>
        </xdr:cNvGrpSpPr>
      </xdr:nvGrpSpPr>
      <xdr:grpSpPr bwMode="auto">
        <a:xfrm>
          <a:off x="9513824" y="955040"/>
          <a:ext cx="0" cy="0"/>
          <a:chOff x="1512" y="3776"/>
          <a:chExt cx="116" cy="41"/>
        </a:xfrm>
      </xdr:grpSpPr>
      <xdr:sp macro="" textlink="">
        <xdr:nvSpPr>
          <xdr:cNvPr id="48690" name="Freeform 225">
            <a:extLst>
              <a:ext uri="{FF2B5EF4-FFF2-40B4-BE49-F238E27FC236}">
                <a16:creationId xmlns:a16="http://schemas.microsoft.com/office/drawing/2014/main" id="{776415B8-3AE7-A7F8-0075-DED0F3A8F687}"/>
              </a:ext>
            </a:extLst>
          </xdr:cNvPr>
          <xdr:cNvSpPr>
            <a:spLocks/>
          </xdr:cNvSpPr>
        </xdr:nvSpPr>
        <xdr:spPr bwMode="auto">
          <a:xfrm>
            <a:off x="1512" y="3776"/>
            <a:ext cx="116" cy="38"/>
          </a:xfrm>
          <a:custGeom>
            <a:avLst/>
            <a:gdLst>
              <a:gd name="T0" fmla="*/ 0 w 121"/>
              <a:gd name="T1" fmla="*/ 58497 h 32"/>
              <a:gd name="T2" fmla="*/ 5 w 121"/>
              <a:gd name="T3" fmla="*/ 72921 h 32"/>
              <a:gd name="T4" fmla="*/ 11 w 121"/>
              <a:gd name="T5" fmla="*/ 0 h 32"/>
              <a:gd name="T6" fmla="*/ 19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91" name="Freeform 226">
            <a:extLst>
              <a:ext uri="{FF2B5EF4-FFF2-40B4-BE49-F238E27FC236}">
                <a16:creationId xmlns:a16="http://schemas.microsoft.com/office/drawing/2014/main" id="{BA7C83DB-0D78-396F-5878-44D99B79413F}"/>
              </a:ext>
            </a:extLst>
          </xdr:cNvPr>
          <xdr:cNvSpPr>
            <a:spLocks/>
          </xdr:cNvSpPr>
        </xdr:nvSpPr>
        <xdr:spPr bwMode="auto">
          <a:xfrm>
            <a:off x="1517" y="3777"/>
            <a:ext cx="110" cy="38"/>
          </a:xfrm>
          <a:custGeom>
            <a:avLst/>
            <a:gdLst>
              <a:gd name="T0" fmla="*/ 0 w 121"/>
              <a:gd name="T1" fmla="*/ 58497 h 32"/>
              <a:gd name="T2" fmla="*/ 5 w 121"/>
              <a:gd name="T3" fmla="*/ 72921 h 32"/>
              <a:gd name="T4" fmla="*/ 5 w 121"/>
              <a:gd name="T5" fmla="*/ 0 h 32"/>
              <a:gd name="T6" fmla="*/ 5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92" name="Freeform 227">
            <a:extLst>
              <a:ext uri="{FF2B5EF4-FFF2-40B4-BE49-F238E27FC236}">
                <a16:creationId xmlns:a16="http://schemas.microsoft.com/office/drawing/2014/main" id="{EEB407AA-2EC6-2E94-CACB-1F45796350FC}"/>
              </a:ext>
            </a:extLst>
          </xdr:cNvPr>
          <xdr:cNvSpPr>
            <a:spLocks/>
          </xdr:cNvSpPr>
        </xdr:nvSpPr>
        <xdr:spPr bwMode="auto">
          <a:xfrm>
            <a:off x="1522" y="3777"/>
            <a:ext cx="106" cy="40"/>
          </a:xfrm>
          <a:custGeom>
            <a:avLst/>
            <a:gdLst>
              <a:gd name="T0" fmla="*/ 0 w 121"/>
              <a:gd name="T1" fmla="*/ 574586 h 32"/>
              <a:gd name="T2" fmla="*/ 4 w 121"/>
              <a:gd name="T3" fmla="*/ 723499 h 32"/>
              <a:gd name="T4" fmla="*/ 4 w 121"/>
              <a:gd name="T5" fmla="*/ 0 h 32"/>
              <a:gd name="T6" fmla="*/ 4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6</xdr:row>
      <xdr:rowOff>0</xdr:rowOff>
    </xdr:from>
    <xdr:to>
      <xdr:col>10</xdr:col>
      <xdr:colOff>0</xdr:colOff>
      <xdr:row>6</xdr:row>
      <xdr:rowOff>0</xdr:rowOff>
    </xdr:to>
    <xdr:sp macro="" textlink="">
      <xdr:nvSpPr>
        <xdr:cNvPr id="48662" name="Freeform 228">
          <a:extLst>
            <a:ext uri="{FF2B5EF4-FFF2-40B4-BE49-F238E27FC236}">
              <a16:creationId xmlns:a16="http://schemas.microsoft.com/office/drawing/2014/main" id="{5BA5D0A6-E6D9-52BA-F237-98AAB7EF9BF7}"/>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63" name="Freeform 229">
          <a:extLst>
            <a:ext uri="{FF2B5EF4-FFF2-40B4-BE49-F238E27FC236}">
              <a16:creationId xmlns:a16="http://schemas.microsoft.com/office/drawing/2014/main" id="{DE585C05-0BB0-0092-D017-74BBBFF2DA3C}"/>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64" name="Freeform 231">
          <a:extLst>
            <a:ext uri="{FF2B5EF4-FFF2-40B4-BE49-F238E27FC236}">
              <a16:creationId xmlns:a16="http://schemas.microsoft.com/office/drawing/2014/main" id="{DA0937E0-F62E-B9F3-F8FC-449441E9D660}"/>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grpSp>
      <xdr:nvGrpSpPr>
        <xdr:cNvPr id="48665" name="Group 301">
          <a:extLst>
            <a:ext uri="{FF2B5EF4-FFF2-40B4-BE49-F238E27FC236}">
              <a16:creationId xmlns:a16="http://schemas.microsoft.com/office/drawing/2014/main" id="{3AD37A02-6BCC-7DAB-E15F-0C2E5A40620D}"/>
            </a:ext>
          </a:extLst>
        </xdr:cNvPr>
        <xdr:cNvGrpSpPr>
          <a:grpSpLocks/>
        </xdr:cNvGrpSpPr>
      </xdr:nvGrpSpPr>
      <xdr:grpSpPr bwMode="auto">
        <a:xfrm>
          <a:off x="9513824" y="955040"/>
          <a:ext cx="0" cy="0"/>
          <a:chOff x="1299" y="3371"/>
          <a:chExt cx="137" cy="33"/>
        </a:xfrm>
      </xdr:grpSpPr>
      <xdr:sp macro="" textlink="">
        <xdr:nvSpPr>
          <xdr:cNvPr id="48688" name="Freeform 234">
            <a:extLst>
              <a:ext uri="{FF2B5EF4-FFF2-40B4-BE49-F238E27FC236}">
                <a16:creationId xmlns:a16="http://schemas.microsoft.com/office/drawing/2014/main" id="{DA6E5A8A-2DA0-8DA4-AB04-9927C28F6708}"/>
              </a:ext>
            </a:extLst>
          </xdr:cNvPr>
          <xdr:cNvSpPr>
            <a:spLocks/>
          </xdr:cNvSpPr>
        </xdr:nvSpPr>
        <xdr:spPr bwMode="auto">
          <a:xfrm>
            <a:off x="1305" y="3371"/>
            <a:ext cx="131" cy="33"/>
          </a:xfrm>
          <a:custGeom>
            <a:avLst/>
            <a:gdLst>
              <a:gd name="T0" fmla="*/ 0 w 121"/>
              <a:gd name="T1" fmla="*/ 98 h 32"/>
              <a:gd name="T2" fmla="*/ 5 w 121"/>
              <a:gd name="T3" fmla="*/ 121 h 32"/>
              <a:gd name="T4" fmla="*/ 371 w 121"/>
              <a:gd name="T5" fmla="*/ 0 h 32"/>
              <a:gd name="T6" fmla="*/ 434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89" name="Freeform 235">
            <a:extLst>
              <a:ext uri="{FF2B5EF4-FFF2-40B4-BE49-F238E27FC236}">
                <a16:creationId xmlns:a16="http://schemas.microsoft.com/office/drawing/2014/main" id="{8DC69DBD-61CB-32F8-B440-870395CCE615}"/>
              </a:ext>
            </a:extLst>
          </xdr:cNvPr>
          <xdr:cNvSpPr>
            <a:spLocks/>
          </xdr:cNvSpPr>
        </xdr:nvSpPr>
        <xdr:spPr bwMode="auto">
          <a:xfrm>
            <a:off x="1299" y="3371"/>
            <a:ext cx="136" cy="32"/>
          </a:xfrm>
          <a:custGeom>
            <a:avLst/>
            <a:gdLst>
              <a:gd name="T0" fmla="*/ 0 w 121"/>
              <a:gd name="T1" fmla="*/ 25 h 32"/>
              <a:gd name="T2" fmla="*/ 1021 w 121"/>
              <a:gd name="T3" fmla="*/ 32 h 32"/>
              <a:gd name="T4" fmla="*/ 2059 w 121"/>
              <a:gd name="T5" fmla="*/ 0 h 32"/>
              <a:gd name="T6" fmla="*/ 23213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6</xdr:row>
      <xdr:rowOff>0</xdr:rowOff>
    </xdr:from>
    <xdr:to>
      <xdr:col>10</xdr:col>
      <xdr:colOff>0</xdr:colOff>
      <xdr:row>6</xdr:row>
      <xdr:rowOff>0</xdr:rowOff>
    </xdr:to>
    <xdr:sp macro="" textlink="">
      <xdr:nvSpPr>
        <xdr:cNvPr id="48666" name="Freeform 242">
          <a:extLst>
            <a:ext uri="{FF2B5EF4-FFF2-40B4-BE49-F238E27FC236}">
              <a16:creationId xmlns:a16="http://schemas.microsoft.com/office/drawing/2014/main" id="{8F9D0161-8B46-10FC-5A84-826CB52034B0}"/>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67" name="Freeform 245">
          <a:extLst>
            <a:ext uri="{FF2B5EF4-FFF2-40B4-BE49-F238E27FC236}">
              <a16:creationId xmlns:a16="http://schemas.microsoft.com/office/drawing/2014/main" id="{3FBDE5A6-8A4C-83C6-57E5-68DA8833EA9B}"/>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68" name="Freeform 247">
          <a:extLst>
            <a:ext uri="{FF2B5EF4-FFF2-40B4-BE49-F238E27FC236}">
              <a16:creationId xmlns:a16="http://schemas.microsoft.com/office/drawing/2014/main" id="{B3DAAE43-783B-7900-367E-32072AACAAFD}"/>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69" name="Freeform 251">
          <a:extLst>
            <a:ext uri="{FF2B5EF4-FFF2-40B4-BE49-F238E27FC236}">
              <a16:creationId xmlns:a16="http://schemas.microsoft.com/office/drawing/2014/main" id="{C6CC5A4F-E556-4796-04FE-07407D563C0A}"/>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0" name="Freeform 261">
          <a:extLst>
            <a:ext uri="{FF2B5EF4-FFF2-40B4-BE49-F238E27FC236}">
              <a16:creationId xmlns:a16="http://schemas.microsoft.com/office/drawing/2014/main" id="{F058C87A-E8C7-B2B0-CA8B-AA7758E0A451}"/>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grpSp>
      <xdr:nvGrpSpPr>
        <xdr:cNvPr id="48671" name="Group 270">
          <a:extLst>
            <a:ext uri="{FF2B5EF4-FFF2-40B4-BE49-F238E27FC236}">
              <a16:creationId xmlns:a16="http://schemas.microsoft.com/office/drawing/2014/main" id="{28DA1DB6-0781-7F8A-936C-321008B4B0EC}"/>
            </a:ext>
          </a:extLst>
        </xdr:cNvPr>
        <xdr:cNvGrpSpPr>
          <a:grpSpLocks/>
        </xdr:cNvGrpSpPr>
      </xdr:nvGrpSpPr>
      <xdr:grpSpPr bwMode="auto">
        <a:xfrm>
          <a:off x="9513824" y="955040"/>
          <a:ext cx="0" cy="0"/>
          <a:chOff x="1512" y="3776"/>
          <a:chExt cx="116" cy="41"/>
        </a:xfrm>
      </xdr:grpSpPr>
      <xdr:sp macro="" textlink="">
        <xdr:nvSpPr>
          <xdr:cNvPr id="48685" name="Freeform 271">
            <a:extLst>
              <a:ext uri="{FF2B5EF4-FFF2-40B4-BE49-F238E27FC236}">
                <a16:creationId xmlns:a16="http://schemas.microsoft.com/office/drawing/2014/main" id="{20F2A21D-AE41-59F3-7628-BE1EE05FC85A}"/>
              </a:ext>
            </a:extLst>
          </xdr:cNvPr>
          <xdr:cNvSpPr>
            <a:spLocks/>
          </xdr:cNvSpPr>
        </xdr:nvSpPr>
        <xdr:spPr bwMode="auto">
          <a:xfrm>
            <a:off x="1512" y="3776"/>
            <a:ext cx="116" cy="38"/>
          </a:xfrm>
          <a:custGeom>
            <a:avLst/>
            <a:gdLst>
              <a:gd name="T0" fmla="*/ 0 w 121"/>
              <a:gd name="T1" fmla="*/ 58497 h 32"/>
              <a:gd name="T2" fmla="*/ 5 w 121"/>
              <a:gd name="T3" fmla="*/ 72921 h 32"/>
              <a:gd name="T4" fmla="*/ 11 w 121"/>
              <a:gd name="T5" fmla="*/ 0 h 32"/>
              <a:gd name="T6" fmla="*/ 19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86" name="Freeform 272">
            <a:extLst>
              <a:ext uri="{FF2B5EF4-FFF2-40B4-BE49-F238E27FC236}">
                <a16:creationId xmlns:a16="http://schemas.microsoft.com/office/drawing/2014/main" id="{CCACE202-1DB8-2F26-76AE-22966559C275}"/>
              </a:ext>
            </a:extLst>
          </xdr:cNvPr>
          <xdr:cNvSpPr>
            <a:spLocks/>
          </xdr:cNvSpPr>
        </xdr:nvSpPr>
        <xdr:spPr bwMode="auto">
          <a:xfrm>
            <a:off x="1517" y="3777"/>
            <a:ext cx="110" cy="38"/>
          </a:xfrm>
          <a:custGeom>
            <a:avLst/>
            <a:gdLst>
              <a:gd name="T0" fmla="*/ 0 w 121"/>
              <a:gd name="T1" fmla="*/ 58497 h 32"/>
              <a:gd name="T2" fmla="*/ 5 w 121"/>
              <a:gd name="T3" fmla="*/ 72921 h 32"/>
              <a:gd name="T4" fmla="*/ 5 w 121"/>
              <a:gd name="T5" fmla="*/ 0 h 32"/>
              <a:gd name="T6" fmla="*/ 5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687" name="Freeform 273">
            <a:extLst>
              <a:ext uri="{FF2B5EF4-FFF2-40B4-BE49-F238E27FC236}">
                <a16:creationId xmlns:a16="http://schemas.microsoft.com/office/drawing/2014/main" id="{35120322-E7BF-14D7-5EB3-FF05E7F5012A}"/>
              </a:ext>
            </a:extLst>
          </xdr:cNvPr>
          <xdr:cNvSpPr>
            <a:spLocks/>
          </xdr:cNvSpPr>
        </xdr:nvSpPr>
        <xdr:spPr bwMode="auto">
          <a:xfrm>
            <a:off x="1522" y="3777"/>
            <a:ext cx="106" cy="40"/>
          </a:xfrm>
          <a:custGeom>
            <a:avLst/>
            <a:gdLst>
              <a:gd name="T0" fmla="*/ 0 w 121"/>
              <a:gd name="T1" fmla="*/ 574586 h 32"/>
              <a:gd name="T2" fmla="*/ 4 w 121"/>
              <a:gd name="T3" fmla="*/ 723499 h 32"/>
              <a:gd name="T4" fmla="*/ 4 w 121"/>
              <a:gd name="T5" fmla="*/ 0 h 32"/>
              <a:gd name="T6" fmla="*/ 4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6</xdr:row>
      <xdr:rowOff>0</xdr:rowOff>
    </xdr:from>
    <xdr:to>
      <xdr:col>10</xdr:col>
      <xdr:colOff>0</xdr:colOff>
      <xdr:row>6</xdr:row>
      <xdr:rowOff>0</xdr:rowOff>
    </xdr:to>
    <xdr:sp macro="" textlink="">
      <xdr:nvSpPr>
        <xdr:cNvPr id="48672" name="Freeform 278">
          <a:extLst>
            <a:ext uri="{FF2B5EF4-FFF2-40B4-BE49-F238E27FC236}">
              <a16:creationId xmlns:a16="http://schemas.microsoft.com/office/drawing/2014/main" id="{7285786B-4B84-032C-3B73-C3A7D787560E}"/>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3" name="Freeform 283">
          <a:extLst>
            <a:ext uri="{FF2B5EF4-FFF2-40B4-BE49-F238E27FC236}">
              <a16:creationId xmlns:a16="http://schemas.microsoft.com/office/drawing/2014/main" id="{03FC8819-A9F6-EFEA-1232-A66E0B94502B}"/>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4" name="Freeform 286">
          <a:extLst>
            <a:ext uri="{FF2B5EF4-FFF2-40B4-BE49-F238E27FC236}">
              <a16:creationId xmlns:a16="http://schemas.microsoft.com/office/drawing/2014/main" id="{EFB5488D-694B-9E9E-5A81-63E2896C0637}"/>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5" name="Freeform 288">
          <a:extLst>
            <a:ext uri="{FF2B5EF4-FFF2-40B4-BE49-F238E27FC236}">
              <a16:creationId xmlns:a16="http://schemas.microsoft.com/office/drawing/2014/main" id="{3F83307C-B97E-326B-5469-50A7E8320D79}"/>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6" name="Freeform 289">
          <a:extLst>
            <a:ext uri="{FF2B5EF4-FFF2-40B4-BE49-F238E27FC236}">
              <a16:creationId xmlns:a16="http://schemas.microsoft.com/office/drawing/2014/main" id="{3DE3CE61-66FD-0F1B-B0A2-4D6279133A84}"/>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7" name="Freeform 290">
          <a:extLst>
            <a:ext uri="{FF2B5EF4-FFF2-40B4-BE49-F238E27FC236}">
              <a16:creationId xmlns:a16="http://schemas.microsoft.com/office/drawing/2014/main" id="{0ACB57A2-39DA-E665-DA98-743DF03D50D4}"/>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8" name="Freeform 291">
          <a:extLst>
            <a:ext uri="{FF2B5EF4-FFF2-40B4-BE49-F238E27FC236}">
              <a16:creationId xmlns:a16="http://schemas.microsoft.com/office/drawing/2014/main" id="{F2E8CC60-E952-48F3-CD7F-072332814876}"/>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79" name="Freeform 293">
          <a:extLst>
            <a:ext uri="{FF2B5EF4-FFF2-40B4-BE49-F238E27FC236}">
              <a16:creationId xmlns:a16="http://schemas.microsoft.com/office/drawing/2014/main" id="{3BF9B435-BC7D-8DC6-862F-F37447C36DFA}"/>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80" name="Freeform 294">
          <a:extLst>
            <a:ext uri="{FF2B5EF4-FFF2-40B4-BE49-F238E27FC236}">
              <a16:creationId xmlns:a16="http://schemas.microsoft.com/office/drawing/2014/main" id="{17082299-4004-94B6-5427-BE32CCAA96C5}"/>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81" name="AutoShape 295">
          <a:extLst>
            <a:ext uri="{FF2B5EF4-FFF2-40B4-BE49-F238E27FC236}">
              <a16:creationId xmlns:a16="http://schemas.microsoft.com/office/drawing/2014/main" id="{D28F5626-0818-AB85-47F1-78F9894E36D9}"/>
            </a:ext>
          </a:extLst>
        </xdr:cNvPr>
        <xdr:cNvSpPr>
          <a:spLocks/>
        </xdr:cNvSpPr>
      </xdr:nvSpPr>
      <xdr:spPr bwMode="auto">
        <a:xfrm rot="5392507">
          <a:off x="9304020" y="1021080"/>
          <a:ext cx="0" cy="0"/>
        </a:xfrm>
        <a:prstGeom prst="rightBrace">
          <a:avLst>
            <a:gd name="adj1" fmla="val -2147483648"/>
            <a:gd name="adj2" fmla="val 55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82" name="Freeform 296">
          <a:extLst>
            <a:ext uri="{FF2B5EF4-FFF2-40B4-BE49-F238E27FC236}">
              <a16:creationId xmlns:a16="http://schemas.microsoft.com/office/drawing/2014/main" id="{F0DB1A93-7DDA-1C32-AA37-50AB4F0FA5AC}"/>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83" name="Freeform 300">
          <a:extLst>
            <a:ext uri="{FF2B5EF4-FFF2-40B4-BE49-F238E27FC236}">
              <a16:creationId xmlns:a16="http://schemas.microsoft.com/office/drawing/2014/main" id="{6BD3D26C-249B-432C-F41B-B181EE82F740}"/>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6</xdr:row>
      <xdr:rowOff>0</xdr:rowOff>
    </xdr:from>
    <xdr:to>
      <xdr:col>10</xdr:col>
      <xdr:colOff>0</xdr:colOff>
      <xdr:row>6</xdr:row>
      <xdr:rowOff>0</xdr:rowOff>
    </xdr:to>
    <xdr:sp macro="" textlink="">
      <xdr:nvSpPr>
        <xdr:cNvPr id="48684" name="Freeform 325">
          <a:extLst>
            <a:ext uri="{FF2B5EF4-FFF2-40B4-BE49-F238E27FC236}">
              <a16:creationId xmlns:a16="http://schemas.microsoft.com/office/drawing/2014/main" id="{1A33987B-6E96-A843-E65A-5F7AEFEB75B6}"/>
            </a:ext>
          </a:extLst>
        </xdr:cNvPr>
        <xdr:cNvSpPr>
          <a:spLocks/>
        </xdr:cNvSpPr>
      </xdr:nvSpPr>
      <xdr:spPr bwMode="auto">
        <a:xfrm>
          <a:off x="9304020" y="102108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absoluteAnchor>
    <xdr:pos x="0" y="0"/>
    <xdr:ext cx="13922829" cy="10210800"/>
    <xdr:graphicFrame macro="">
      <xdr:nvGraphicFramePr>
        <xdr:cNvPr id="2" name="グラフ 1">
          <a:extLst>
            <a:ext uri="{FF2B5EF4-FFF2-40B4-BE49-F238E27FC236}">
              <a16:creationId xmlns:a16="http://schemas.microsoft.com/office/drawing/2014/main" id="{BF72F72D-822B-B064-8154-40A9B78002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0.57349</cdr:x>
      <cdr:y>0.07719</cdr:y>
    </cdr:from>
    <cdr:to>
      <cdr:x>0.8051</cdr:x>
      <cdr:y>0.14646</cdr:y>
    </cdr:to>
    <cdr:sp macro="" textlink="">
      <cdr:nvSpPr>
        <cdr:cNvPr id="2" name="正方形/長方形 1"/>
        <cdr:cNvSpPr/>
      </cdr:nvSpPr>
      <cdr:spPr>
        <a:xfrm xmlns:a="http://schemas.openxmlformats.org/drawingml/2006/main">
          <a:off x="7978295" y="787318"/>
          <a:ext cx="3222145" cy="706548"/>
        </a:xfrm>
        <a:prstGeom xmlns:a="http://schemas.openxmlformats.org/drawingml/2006/main" prst="rect">
          <a:avLst/>
        </a:prstGeom>
        <a:solidFill xmlns:a="http://schemas.openxmlformats.org/drawingml/2006/main">
          <a:schemeClr val="bg1"/>
        </a:solidFill>
        <a:ln xmlns:a="http://schemas.openxmlformats.org/drawingml/2006/main" w="19050">
          <a:solidFill>
            <a:srgbClr val="FF66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lnSpc>
              <a:spcPts val="1900"/>
            </a:lnSpc>
          </a:pPr>
          <a:r>
            <a:rPr lang="ja-JP" altLang="en-US" sz="1600" b="1">
              <a:solidFill>
                <a:schemeClr val="tx1"/>
              </a:solidFill>
              <a:latin typeface="Meiryo UI" panose="020B0604030504040204" pitchFamily="50" charset="-128"/>
              <a:ea typeface="Meiryo UI" panose="020B0604030504040204" pitchFamily="50" charset="-128"/>
            </a:rPr>
            <a:t>推定修繕工事費 累計</a:t>
          </a:r>
          <a:endParaRPr lang="en-US" altLang="ja-JP" sz="1600" b="1">
            <a:solidFill>
              <a:schemeClr val="tx1"/>
            </a:solidFill>
            <a:latin typeface="Meiryo UI" panose="020B0604030504040204" pitchFamily="50" charset="-128"/>
            <a:ea typeface="Meiryo UI" panose="020B0604030504040204" pitchFamily="50" charset="-128"/>
          </a:endParaRPr>
        </a:p>
        <a:p xmlns:a="http://schemas.openxmlformats.org/drawingml/2006/main">
          <a:pPr algn="ctr">
            <a:lnSpc>
              <a:spcPts val="1900"/>
            </a:lnSpc>
          </a:pPr>
          <a:r>
            <a:rPr lang="ja-JP" altLang="en-US" sz="1600" b="1">
              <a:solidFill>
                <a:schemeClr val="tx1"/>
              </a:solidFill>
              <a:latin typeface="Meiryo UI" panose="020B0604030504040204" pitchFamily="50" charset="-128"/>
              <a:ea typeface="Meiryo UI" panose="020B0604030504040204" pitchFamily="50" charset="-128"/>
            </a:rPr>
            <a:t>（駐車場メンテナンスコストなし）</a:t>
          </a:r>
          <a:endParaRPr lang="ja-JP" sz="1600" b="1">
            <a:solidFill>
              <a:schemeClr val="tx1"/>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0.68942</cdr:x>
      <cdr:y>0.14646</cdr:y>
    </cdr:from>
    <cdr:to>
      <cdr:x>0.73318</cdr:x>
      <cdr:y>0.182</cdr:y>
    </cdr:to>
    <cdr:cxnSp macro="">
      <cdr:nvCxnSpPr>
        <cdr:cNvPr id="3" name="直線コネクタ 2">
          <a:extLst xmlns:a="http://schemas.openxmlformats.org/drawingml/2006/main">
            <a:ext uri="{FF2B5EF4-FFF2-40B4-BE49-F238E27FC236}">
              <a16:creationId xmlns:a16="http://schemas.microsoft.com/office/drawing/2014/main" id="{52C14201-003F-E626-D8F6-283AAF967331}"/>
            </a:ext>
          </a:extLst>
        </cdr:cNvPr>
        <cdr:cNvCxnSpPr>
          <a:endCxn xmlns:a="http://schemas.openxmlformats.org/drawingml/2006/main" id="2" idx="2"/>
        </cdr:cNvCxnSpPr>
      </cdr:nvCxnSpPr>
      <cdr:spPr>
        <a:xfrm xmlns:a="http://schemas.openxmlformats.org/drawingml/2006/main" flipH="1" flipV="1">
          <a:off x="9591106" y="1493866"/>
          <a:ext cx="608787" cy="362505"/>
        </a:xfrm>
        <a:prstGeom xmlns:a="http://schemas.openxmlformats.org/drawingml/2006/main" prst="line">
          <a:avLst/>
        </a:prstGeom>
        <a:ln xmlns:a="http://schemas.openxmlformats.org/drawingml/2006/main" w="15875">
          <a:solidFill>
            <a:srgbClr val="FF66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0.81148</cdr:x>
      <cdr:y>0.43341</cdr:y>
    </cdr:from>
    <cdr:to>
      <cdr:x>0.93206</cdr:x>
      <cdr:y>0.47961</cdr:y>
    </cdr:to>
    <cdr:sp macro="" textlink="">
      <cdr:nvSpPr>
        <cdr:cNvPr id="6" name="正方形/長方形 5"/>
        <cdr:cNvSpPr/>
      </cdr:nvSpPr>
      <cdr:spPr>
        <a:xfrm xmlns:a="http://schemas.openxmlformats.org/drawingml/2006/main">
          <a:off x="11289237" y="4420742"/>
          <a:ext cx="1677502" cy="471236"/>
        </a:xfrm>
        <a:prstGeom xmlns:a="http://schemas.openxmlformats.org/drawingml/2006/main" prst="rect">
          <a:avLst/>
        </a:prstGeom>
        <a:solidFill xmlns:a="http://schemas.openxmlformats.org/drawingml/2006/main">
          <a:schemeClr val="bg1"/>
        </a:solidFill>
        <a:ln xmlns:a="http://schemas.openxmlformats.org/drawingml/2006/main" w="19050">
          <a:solidFill>
            <a:srgbClr val="339966"/>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en-US" sz="1600" b="1">
              <a:solidFill>
                <a:schemeClr val="tx1"/>
              </a:solidFill>
              <a:latin typeface="Meiryo UI" panose="020B0604030504040204" pitchFamily="50" charset="-128"/>
              <a:ea typeface="Meiryo UI" panose="020B0604030504040204" pitchFamily="50" charset="-128"/>
            </a:rPr>
            <a:t>次年度繰越金</a:t>
          </a:r>
          <a:endParaRPr lang="ja-JP" sz="1600" b="1">
            <a:solidFill>
              <a:schemeClr val="tx1"/>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0.87202</cdr:x>
      <cdr:y>0.47961</cdr:y>
    </cdr:from>
    <cdr:to>
      <cdr:x>0.89758</cdr:x>
      <cdr:y>0.53157</cdr:y>
    </cdr:to>
    <cdr:cxnSp macro="">
      <cdr:nvCxnSpPr>
        <cdr:cNvPr id="7" name="直線コネクタ 6">
          <a:extLst xmlns:a="http://schemas.openxmlformats.org/drawingml/2006/main">
            <a:ext uri="{FF2B5EF4-FFF2-40B4-BE49-F238E27FC236}">
              <a16:creationId xmlns:a16="http://schemas.microsoft.com/office/drawing/2014/main" id="{178D006D-DF24-1E3C-05E8-F511EEB8B3AD}"/>
            </a:ext>
          </a:extLst>
        </cdr:cNvPr>
        <cdr:cNvCxnSpPr>
          <a:stCxn xmlns:a="http://schemas.openxmlformats.org/drawingml/2006/main" id="6" idx="2"/>
        </cdr:cNvCxnSpPr>
      </cdr:nvCxnSpPr>
      <cdr:spPr>
        <a:xfrm xmlns:a="http://schemas.openxmlformats.org/drawingml/2006/main">
          <a:off x="12131466" y="4891978"/>
          <a:ext cx="355589" cy="529988"/>
        </a:xfrm>
        <a:prstGeom xmlns:a="http://schemas.openxmlformats.org/drawingml/2006/main" prst="line">
          <a:avLst/>
        </a:prstGeom>
        <a:ln xmlns:a="http://schemas.openxmlformats.org/drawingml/2006/main" w="15875">
          <a:solidFill>
            <a:srgbClr val="339966"/>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0.31899</cdr:x>
      <cdr:y>0.21542</cdr:y>
    </cdr:from>
    <cdr:to>
      <cdr:x>0.51348</cdr:x>
      <cdr:y>0.29716</cdr:y>
    </cdr:to>
    <cdr:sp macro="" textlink="">
      <cdr:nvSpPr>
        <cdr:cNvPr id="10" name="正方形/長方形 9"/>
        <cdr:cNvSpPr/>
      </cdr:nvSpPr>
      <cdr:spPr>
        <a:xfrm xmlns:a="http://schemas.openxmlformats.org/drawingml/2006/main">
          <a:off x="4437779" y="2197269"/>
          <a:ext cx="2705733" cy="833741"/>
        </a:xfrm>
        <a:prstGeom xmlns:a="http://schemas.openxmlformats.org/drawingml/2006/main" prst="rect">
          <a:avLst/>
        </a:prstGeom>
        <a:solidFill xmlns:a="http://schemas.openxmlformats.org/drawingml/2006/main">
          <a:schemeClr val="bg1"/>
        </a:solidFill>
        <a:ln xmlns:a="http://schemas.openxmlformats.org/drawingml/2006/main" w="19050">
          <a:solidFill>
            <a:srgbClr val="666699"/>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lnSpc>
              <a:spcPts val="1900"/>
            </a:lnSpc>
          </a:pPr>
          <a:r>
            <a:rPr lang="ja-JP" altLang="en-US" sz="1600" b="1">
              <a:solidFill>
                <a:schemeClr val="tx1"/>
              </a:solidFill>
              <a:latin typeface="Meiryo UI" panose="020B0604030504040204" pitchFamily="50" charset="-128"/>
              <a:ea typeface="Meiryo UI" panose="020B0604030504040204" pitchFamily="50" charset="-128"/>
            </a:rPr>
            <a:t>修繕積立金 累計</a:t>
          </a:r>
          <a:endParaRPr lang="en-US" altLang="ja-JP" sz="1600" b="1">
            <a:solidFill>
              <a:schemeClr val="tx1"/>
            </a:solidFill>
            <a:latin typeface="Meiryo UI" panose="020B0604030504040204" pitchFamily="50" charset="-128"/>
            <a:ea typeface="Meiryo UI" panose="020B0604030504040204" pitchFamily="50" charset="-128"/>
          </a:endParaRPr>
        </a:p>
        <a:p xmlns:a="http://schemas.openxmlformats.org/drawingml/2006/main">
          <a:pPr algn="ctr">
            <a:lnSpc>
              <a:spcPts val="1900"/>
            </a:lnSpc>
          </a:pPr>
          <a:r>
            <a:rPr lang="ja-JP" altLang="en-US" sz="1600" b="1">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600" b="1">
              <a:solidFill>
                <a:sysClr val="windowText" lastClr="000000"/>
              </a:solidFill>
              <a:effectLst/>
              <a:latin typeface="Meiryo UI" panose="020B0604030504040204" pitchFamily="50" charset="-128"/>
              <a:ea typeface="Meiryo UI" panose="020B0604030504040204" pitchFamily="50" charset="-128"/>
              <a:cs typeface="+mn-cs"/>
            </a:rPr>
            <a:t>駐車場使用料繰入</a:t>
          </a:r>
          <a:r>
            <a:rPr lang="ja-JP" altLang="en-US" sz="1600" b="1">
              <a:solidFill>
                <a:sysClr val="windowText" lastClr="000000"/>
              </a:solidFill>
              <a:effectLst/>
              <a:latin typeface="Meiryo UI" panose="020B0604030504040204" pitchFamily="50" charset="-128"/>
              <a:ea typeface="Meiryo UI" panose="020B0604030504040204" pitchFamily="50" charset="-128"/>
              <a:cs typeface="+mn-cs"/>
            </a:rPr>
            <a:t>なし）</a:t>
          </a:r>
          <a:endParaRPr lang="ja-JP" sz="1600" b="1">
            <a:solidFill>
              <a:schemeClr val="tx1"/>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0.41623</cdr:x>
      <cdr:y>0.29716</cdr:y>
    </cdr:from>
    <cdr:to>
      <cdr:x>0.45563</cdr:x>
      <cdr:y>0.34987</cdr:y>
    </cdr:to>
    <cdr:cxnSp macro="">
      <cdr:nvCxnSpPr>
        <cdr:cNvPr id="11" name="直線コネクタ 10">
          <a:extLst xmlns:a="http://schemas.openxmlformats.org/drawingml/2006/main">
            <a:ext uri="{FF2B5EF4-FFF2-40B4-BE49-F238E27FC236}">
              <a16:creationId xmlns:a16="http://schemas.microsoft.com/office/drawing/2014/main" id="{796B8B95-CF70-3812-F1B1-BAB41A42B933}"/>
            </a:ext>
          </a:extLst>
        </cdr:cNvPr>
        <cdr:cNvCxnSpPr>
          <a:stCxn xmlns:a="http://schemas.openxmlformats.org/drawingml/2006/main" id="10" idx="2"/>
        </cdr:cNvCxnSpPr>
      </cdr:nvCxnSpPr>
      <cdr:spPr>
        <a:xfrm xmlns:a="http://schemas.openxmlformats.org/drawingml/2006/main">
          <a:off x="5790576" y="3031010"/>
          <a:ext cx="548130" cy="537638"/>
        </a:xfrm>
        <a:prstGeom xmlns:a="http://schemas.openxmlformats.org/drawingml/2006/main" prst="line">
          <a:avLst/>
        </a:prstGeom>
        <a:ln xmlns:a="http://schemas.openxmlformats.org/drawingml/2006/main" w="15875">
          <a:solidFill>
            <a:srgbClr val="666699"/>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absoluteAnchor>
    <xdr:pos x="0" y="0"/>
    <xdr:ext cx="13922829" cy="10210800"/>
    <xdr:graphicFrame macro="">
      <xdr:nvGraphicFramePr>
        <xdr:cNvPr id="2" name="グラフ 1">
          <a:extLst>
            <a:ext uri="{FF2B5EF4-FFF2-40B4-BE49-F238E27FC236}">
              <a16:creationId xmlns:a16="http://schemas.microsoft.com/office/drawing/2014/main" id="{A09878B4-D745-40A2-0B34-B6D98D40D6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0.48013</cdr:x>
      <cdr:y>0.08047</cdr:y>
    </cdr:from>
    <cdr:to>
      <cdr:x>0.71672</cdr:x>
      <cdr:y>0.15708</cdr:y>
    </cdr:to>
    <cdr:sp macro="" textlink="">
      <cdr:nvSpPr>
        <cdr:cNvPr id="2" name="正方形/長方形 1"/>
        <cdr:cNvSpPr/>
      </cdr:nvSpPr>
      <cdr:spPr>
        <a:xfrm xmlns:a="http://schemas.openxmlformats.org/drawingml/2006/main">
          <a:off x="6699181" y="790041"/>
          <a:ext cx="3294166" cy="773599"/>
        </a:xfrm>
        <a:prstGeom xmlns:a="http://schemas.openxmlformats.org/drawingml/2006/main" prst="rect">
          <a:avLst/>
        </a:prstGeom>
        <a:solidFill xmlns:a="http://schemas.openxmlformats.org/drawingml/2006/main">
          <a:schemeClr val="bg1"/>
        </a:solidFill>
        <a:ln xmlns:a="http://schemas.openxmlformats.org/drawingml/2006/main" w="19050">
          <a:solidFill>
            <a:srgbClr val="FF66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en-US" sz="1600" b="1">
              <a:solidFill>
                <a:schemeClr val="tx1"/>
              </a:solidFill>
              <a:latin typeface="Meiryo UI" panose="020B0604030504040204" pitchFamily="50" charset="-128"/>
              <a:ea typeface="Meiryo UI" panose="020B0604030504040204" pitchFamily="50" charset="-128"/>
            </a:rPr>
            <a:t>推定修繕工事費</a:t>
          </a:r>
          <a:r>
            <a:rPr lang="ja-JP" altLang="en-US" sz="1600" b="1" baseline="0">
              <a:solidFill>
                <a:schemeClr val="tx1"/>
              </a:solidFill>
              <a:latin typeface="Meiryo UI" panose="020B0604030504040204" pitchFamily="50" charset="-128"/>
              <a:ea typeface="Meiryo UI" panose="020B0604030504040204" pitchFamily="50" charset="-128"/>
            </a:rPr>
            <a:t> </a:t>
          </a:r>
          <a:r>
            <a:rPr lang="ja-JP" altLang="en-US" sz="1600" b="1">
              <a:solidFill>
                <a:schemeClr val="tx1"/>
              </a:solidFill>
              <a:latin typeface="Meiryo UI" panose="020B0604030504040204" pitchFamily="50" charset="-128"/>
              <a:ea typeface="Meiryo UI" panose="020B0604030504040204" pitchFamily="50" charset="-128"/>
            </a:rPr>
            <a:t>累計</a:t>
          </a:r>
          <a:endParaRPr lang="en-US" altLang="ja-JP" sz="1600" b="1">
            <a:solidFill>
              <a:schemeClr val="tx1"/>
            </a:solidFill>
            <a:latin typeface="Meiryo UI" panose="020B0604030504040204" pitchFamily="50" charset="-128"/>
            <a:ea typeface="Meiryo UI" panose="020B0604030504040204" pitchFamily="50" charset="-128"/>
          </a:endParaRPr>
        </a:p>
        <a:p xmlns:a="http://schemas.openxmlformats.org/drawingml/2006/main">
          <a:pPr algn="ctr"/>
          <a:r>
            <a:rPr lang="ja-JP" altLang="en-US" sz="1600" b="1">
              <a:solidFill>
                <a:schemeClr val="tx1"/>
              </a:solidFill>
              <a:latin typeface="Meiryo UI" panose="020B0604030504040204" pitchFamily="50" charset="-128"/>
              <a:ea typeface="Meiryo UI" panose="020B0604030504040204" pitchFamily="50" charset="-128"/>
            </a:rPr>
            <a:t>（駐車場メンテナンスコストのみ）</a:t>
          </a:r>
          <a:endParaRPr lang="ja-JP" sz="1600" b="1">
            <a:solidFill>
              <a:schemeClr val="tx1"/>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0.71754</cdr:x>
      <cdr:y>0.11546</cdr:y>
    </cdr:from>
    <cdr:to>
      <cdr:x>0.75544</cdr:x>
      <cdr:y>0.13253</cdr:y>
    </cdr:to>
    <cdr:cxnSp macro="">
      <cdr:nvCxnSpPr>
        <cdr:cNvPr id="3" name="直線コネクタ 2">
          <a:extLst xmlns:a="http://schemas.openxmlformats.org/drawingml/2006/main">
            <a:ext uri="{FF2B5EF4-FFF2-40B4-BE49-F238E27FC236}">
              <a16:creationId xmlns:a16="http://schemas.microsoft.com/office/drawing/2014/main" id="{2E7BA232-EA6E-6C5D-1BD9-1CBA62298BD6}"/>
            </a:ext>
          </a:extLst>
        </cdr:cNvPr>
        <cdr:cNvCxnSpPr/>
      </cdr:nvCxnSpPr>
      <cdr:spPr>
        <a:xfrm xmlns:a="http://schemas.openxmlformats.org/drawingml/2006/main" flipH="1" flipV="1">
          <a:off x="10001250" y="1143000"/>
          <a:ext cx="531813" cy="174625"/>
        </a:xfrm>
        <a:prstGeom xmlns:a="http://schemas.openxmlformats.org/drawingml/2006/main" prst="line">
          <a:avLst/>
        </a:prstGeom>
        <a:ln xmlns:a="http://schemas.openxmlformats.org/drawingml/2006/main" w="15875">
          <a:solidFill>
            <a:srgbClr val="FF66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0.8275</cdr:x>
      <cdr:y>0.43244</cdr:y>
    </cdr:from>
    <cdr:to>
      <cdr:x>0.94833</cdr:x>
      <cdr:y>0.47689</cdr:y>
    </cdr:to>
    <cdr:sp macro="" textlink="">
      <cdr:nvSpPr>
        <cdr:cNvPr id="6" name="正方形/長方形 5"/>
        <cdr:cNvSpPr/>
      </cdr:nvSpPr>
      <cdr:spPr>
        <a:xfrm xmlns:a="http://schemas.openxmlformats.org/drawingml/2006/main">
          <a:off x="11533931" y="4355416"/>
          <a:ext cx="1680674" cy="447113"/>
        </a:xfrm>
        <a:prstGeom xmlns:a="http://schemas.openxmlformats.org/drawingml/2006/main" prst="rect">
          <a:avLst/>
        </a:prstGeom>
        <a:solidFill xmlns:a="http://schemas.openxmlformats.org/drawingml/2006/main">
          <a:schemeClr val="bg1"/>
        </a:solidFill>
        <a:ln xmlns:a="http://schemas.openxmlformats.org/drawingml/2006/main" w="19050">
          <a:solidFill>
            <a:srgbClr val="339966"/>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en-US" sz="1600" b="1">
              <a:solidFill>
                <a:schemeClr val="tx1"/>
              </a:solidFill>
              <a:latin typeface="Meiryo UI" panose="020B0604030504040204" pitchFamily="50" charset="-128"/>
              <a:ea typeface="Meiryo UI" panose="020B0604030504040204" pitchFamily="50" charset="-128"/>
            </a:rPr>
            <a:t>次年度繰越金</a:t>
          </a:r>
          <a:endParaRPr lang="ja-JP" sz="1600" b="1">
            <a:solidFill>
              <a:schemeClr val="tx1"/>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0.88804</cdr:x>
      <cdr:y>0.47689</cdr:y>
    </cdr:from>
    <cdr:to>
      <cdr:x>0.91335</cdr:x>
      <cdr:y>0.52685</cdr:y>
    </cdr:to>
    <cdr:cxnSp macro="">
      <cdr:nvCxnSpPr>
        <cdr:cNvPr id="7" name="直線コネクタ 6">
          <a:extLst xmlns:a="http://schemas.openxmlformats.org/drawingml/2006/main">
            <a:ext uri="{FF2B5EF4-FFF2-40B4-BE49-F238E27FC236}">
              <a16:creationId xmlns:a16="http://schemas.microsoft.com/office/drawing/2014/main" id="{DDBB1F99-0990-3E73-DACB-F09668B63E0F}"/>
            </a:ext>
          </a:extLst>
        </cdr:cNvPr>
        <cdr:cNvCxnSpPr>
          <a:stCxn xmlns:a="http://schemas.openxmlformats.org/drawingml/2006/main" id="6" idx="2"/>
        </cdr:cNvCxnSpPr>
      </cdr:nvCxnSpPr>
      <cdr:spPr>
        <a:xfrm xmlns:a="http://schemas.openxmlformats.org/drawingml/2006/main">
          <a:off x="12374268" y="4802529"/>
          <a:ext cx="356262" cy="506047"/>
        </a:xfrm>
        <a:prstGeom xmlns:a="http://schemas.openxmlformats.org/drawingml/2006/main" prst="line">
          <a:avLst/>
        </a:prstGeom>
        <a:ln xmlns:a="http://schemas.openxmlformats.org/drawingml/2006/main" w="15875">
          <a:solidFill>
            <a:srgbClr val="339966"/>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0.21394</cdr:x>
      <cdr:y>0.20543</cdr:y>
    </cdr:from>
    <cdr:to>
      <cdr:x>0.38461</cdr:x>
      <cdr:y>0.26359</cdr:y>
    </cdr:to>
    <cdr:sp macro="" textlink="">
      <cdr:nvSpPr>
        <cdr:cNvPr id="10" name="正方形/長方形 9"/>
        <cdr:cNvSpPr/>
      </cdr:nvSpPr>
      <cdr:spPr>
        <a:xfrm xmlns:a="http://schemas.openxmlformats.org/drawingml/2006/main">
          <a:off x="2992337" y="2055823"/>
          <a:ext cx="2375356" cy="587387"/>
        </a:xfrm>
        <a:prstGeom xmlns:a="http://schemas.openxmlformats.org/drawingml/2006/main" prst="rect">
          <a:avLst/>
        </a:prstGeom>
        <a:solidFill xmlns:a="http://schemas.openxmlformats.org/drawingml/2006/main">
          <a:schemeClr val="bg1"/>
        </a:solidFill>
        <a:ln xmlns:a="http://schemas.openxmlformats.org/drawingml/2006/main" w="19050">
          <a:solidFill>
            <a:srgbClr val="666699"/>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ja-JP" sz="1600" b="1">
              <a:solidFill>
                <a:sysClr val="windowText" lastClr="000000"/>
              </a:solidFill>
              <a:effectLst/>
              <a:latin typeface="Meiryo UI" panose="020B0604030504040204" pitchFamily="50" charset="-128"/>
              <a:ea typeface="Meiryo UI" panose="020B0604030504040204" pitchFamily="50" charset="-128"/>
              <a:cs typeface="+mn-cs"/>
            </a:rPr>
            <a:t>駐車場使用料</a:t>
          </a:r>
          <a:r>
            <a:rPr lang="en-US" altLang="ja-JP" sz="1600" b="1">
              <a:solidFill>
                <a:sysClr val="windowText" lastClr="000000"/>
              </a:solidFill>
              <a:effectLst/>
              <a:latin typeface="Meiryo UI" panose="020B0604030504040204" pitchFamily="50" charset="-128"/>
              <a:ea typeface="Meiryo UI" panose="020B0604030504040204" pitchFamily="50" charset="-128"/>
              <a:cs typeface="+mn-cs"/>
            </a:rPr>
            <a:t> </a:t>
          </a:r>
          <a:r>
            <a:rPr lang="ja-JP" altLang="en-US" sz="1600" b="1">
              <a:solidFill>
                <a:sysClr val="windowText" lastClr="000000"/>
              </a:solidFill>
              <a:effectLst/>
              <a:latin typeface="Meiryo UI" panose="020B0604030504040204" pitchFamily="50" charset="-128"/>
              <a:ea typeface="Meiryo UI" panose="020B0604030504040204" pitchFamily="50" charset="-128"/>
              <a:cs typeface="+mn-cs"/>
            </a:rPr>
            <a:t>累計</a:t>
          </a:r>
          <a:endParaRPr lang="ja-JP" altLang="ja-JP" sz="2400">
            <a:solidFill>
              <a:sysClr val="windowText" lastClr="000000"/>
            </a:solidFill>
            <a:effectLst/>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0.29915</cdr:x>
      <cdr:y>0.26359</cdr:y>
    </cdr:from>
    <cdr:to>
      <cdr:x>0.36966</cdr:x>
      <cdr:y>0.35769</cdr:y>
    </cdr:to>
    <cdr:cxnSp macro="">
      <cdr:nvCxnSpPr>
        <cdr:cNvPr id="11" name="直線コネクタ 10">
          <a:extLst xmlns:a="http://schemas.openxmlformats.org/drawingml/2006/main">
            <a:ext uri="{FF2B5EF4-FFF2-40B4-BE49-F238E27FC236}">
              <a16:creationId xmlns:a16="http://schemas.microsoft.com/office/drawing/2014/main" id="{270072C4-93E8-2AC9-58F0-656A10013171}"/>
            </a:ext>
          </a:extLst>
        </cdr:cNvPr>
        <cdr:cNvCxnSpPr>
          <a:stCxn xmlns:a="http://schemas.openxmlformats.org/drawingml/2006/main" id="10" idx="2"/>
        </cdr:cNvCxnSpPr>
      </cdr:nvCxnSpPr>
      <cdr:spPr>
        <a:xfrm xmlns:a="http://schemas.openxmlformats.org/drawingml/2006/main">
          <a:off x="4180015" y="2643210"/>
          <a:ext cx="979301" cy="952547"/>
        </a:xfrm>
        <a:prstGeom xmlns:a="http://schemas.openxmlformats.org/drawingml/2006/main" prst="line">
          <a:avLst/>
        </a:prstGeom>
        <a:ln xmlns:a="http://schemas.openxmlformats.org/drawingml/2006/main" w="15875">
          <a:solidFill>
            <a:srgbClr val="666699"/>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B104"/>
  <sheetViews>
    <sheetView view="pageBreakPreview" topLeftCell="A21" zoomScaleNormal="100" zoomScaleSheetLayoutView="100" workbookViewId="0">
      <selection activeCell="F31" sqref="F31"/>
    </sheetView>
  </sheetViews>
  <sheetFormatPr defaultColWidth="3.21875" defaultRowHeight="12"/>
  <cols>
    <col min="1" max="16384" width="3.21875" style="622"/>
  </cols>
  <sheetData>
    <row r="1" spans="1:28" ht="24.9" customHeight="1">
      <c r="A1" s="621"/>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row>
    <row r="2" spans="1:28" ht="20.100000000000001" customHeight="1">
      <c r="A2" s="621"/>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row>
    <row r="3" spans="1:28" ht="20.100000000000001" customHeight="1">
      <c r="A3" s="621"/>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row>
    <row r="4" spans="1:28" ht="20.100000000000001" customHeight="1">
      <c r="A4" s="621"/>
      <c r="B4" s="621"/>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row>
    <row r="5" spans="1:28" ht="20.100000000000001" customHeight="1">
      <c r="A5" s="621"/>
      <c r="B5" s="621"/>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row>
    <row r="6" spans="1:28" ht="20.100000000000001" customHeight="1">
      <c r="A6" s="621"/>
      <c r="B6" s="621"/>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row>
    <row r="7" spans="1:28" ht="20.100000000000001" customHeight="1">
      <c r="A7" s="621"/>
      <c r="B7" s="621"/>
      <c r="C7" s="621"/>
      <c r="D7" s="621"/>
      <c r="E7" s="621"/>
      <c r="F7" s="621"/>
      <c r="G7" s="621"/>
      <c r="H7" s="621"/>
      <c r="I7" s="621"/>
      <c r="J7" s="621"/>
      <c r="K7" s="621"/>
      <c r="L7" s="621"/>
      <c r="M7" s="621"/>
      <c r="N7" s="621"/>
      <c r="O7" s="621"/>
      <c r="P7" s="621"/>
      <c r="Q7" s="621"/>
      <c r="R7" s="621"/>
      <c r="S7" s="621"/>
      <c r="T7" s="621"/>
      <c r="U7" s="621"/>
      <c r="V7" s="621"/>
      <c r="W7" s="621"/>
      <c r="X7" s="621"/>
      <c r="Y7" s="621"/>
      <c r="Z7" s="621"/>
      <c r="AA7" s="621"/>
      <c r="AB7" s="621"/>
    </row>
    <row r="8" spans="1:28" ht="20.100000000000001" customHeight="1">
      <c r="A8" s="621"/>
      <c r="B8" s="621"/>
      <c r="C8" s="621"/>
      <c r="D8" s="621"/>
      <c r="E8" s="621"/>
      <c r="F8" s="621"/>
      <c r="G8" s="621"/>
      <c r="H8" s="621"/>
      <c r="I8" s="621"/>
      <c r="J8" s="621"/>
      <c r="K8" s="621"/>
      <c r="L8" s="621"/>
      <c r="M8" s="621"/>
      <c r="N8" s="621"/>
      <c r="O8" s="621"/>
      <c r="P8" s="621"/>
      <c r="Q8" s="621"/>
      <c r="R8" s="621"/>
      <c r="S8" s="621"/>
      <c r="T8" s="621"/>
      <c r="U8" s="621"/>
      <c r="V8" s="621"/>
      <c r="W8" s="621"/>
      <c r="X8" s="621"/>
      <c r="Y8" s="621"/>
      <c r="Z8" s="621"/>
      <c r="AA8" s="621"/>
      <c r="AB8" s="621"/>
    </row>
    <row r="9" spans="1:28" ht="20.100000000000001" customHeight="1">
      <c r="A9" s="621"/>
      <c r="B9" s="621"/>
      <c r="C9" s="621"/>
      <c r="D9" s="621"/>
      <c r="E9" s="621"/>
      <c r="F9" s="655" t="s">
        <v>706</v>
      </c>
      <c r="G9" s="655"/>
      <c r="H9" s="655"/>
      <c r="I9" s="655"/>
      <c r="J9" s="655"/>
      <c r="K9" s="655"/>
      <c r="L9" s="655"/>
      <c r="M9" s="655"/>
      <c r="N9" s="655"/>
      <c r="O9" s="655"/>
      <c r="P9" s="655"/>
      <c r="Q9" s="655"/>
      <c r="R9" s="655"/>
      <c r="S9" s="655"/>
      <c r="T9" s="655"/>
      <c r="U9" s="655"/>
      <c r="V9" s="655"/>
      <c r="W9" s="655"/>
      <c r="X9" s="621"/>
      <c r="Y9" s="621"/>
      <c r="Z9" s="621"/>
      <c r="AA9" s="621"/>
      <c r="AB9" s="621"/>
    </row>
    <row r="10" spans="1:28" ht="20.100000000000001" customHeight="1">
      <c r="A10" s="621"/>
      <c r="B10" s="621"/>
      <c r="C10" s="621"/>
      <c r="D10" s="621"/>
      <c r="E10" s="621"/>
      <c r="F10" s="655"/>
      <c r="G10" s="655"/>
      <c r="H10" s="655"/>
      <c r="I10" s="655"/>
      <c r="J10" s="655"/>
      <c r="K10" s="655"/>
      <c r="L10" s="655"/>
      <c r="M10" s="655"/>
      <c r="N10" s="655"/>
      <c r="O10" s="655"/>
      <c r="P10" s="655"/>
      <c r="Q10" s="655"/>
      <c r="R10" s="655"/>
      <c r="S10" s="655"/>
      <c r="T10" s="655"/>
      <c r="U10" s="655"/>
      <c r="V10" s="655"/>
      <c r="W10" s="655"/>
      <c r="X10" s="621"/>
      <c r="Y10" s="621"/>
      <c r="Z10" s="621"/>
      <c r="AA10" s="621"/>
      <c r="AB10" s="621"/>
    </row>
    <row r="11" spans="1:28" ht="20.100000000000001" customHeight="1">
      <c r="A11" s="621"/>
      <c r="B11" s="621"/>
      <c r="C11" s="621"/>
      <c r="D11" s="621"/>
      <c r="E11" s="621"/>
      <c r="F11" s="656" t="s">
        <v>704</v>
      </c>
      <c r="G11" s="656"/>
      <c r="H11" s="656"/>
      <c r="I11" s="656"/>
      <c r="J11" s="656"/>
      <c r="K11" s="656"/>
      <c r="L11" s="656"/>
      <c r="M11" s="656"/>
      <c r="N11" s="656"/>
      <c r="O11" s="656"/>
      <c r="P11" s="656"/>
      <c r="Q11" s="656"/>
      <c r="R11" s="656"/>
      <c r="S11" s="656"/>
      <c r="T11" s="656"/>
      <c r="U11" s="656"/>
      <c r="V11" s="656"/>
      <c r="W11" s="656"/>
      <c r="X11" s="621"/>
      <c r="Y11" s="621"/>
      <c r="Z11" s="621"/>
      <c r="AA11" s="621"/>
      <c r="AB11" s="621"/>
    </row>
    <row r="12" spans="1:28" ht="20.100000000000001" customHeight="1">
      <c r="A12" s="621"/>
      <c r="B12" s="621"/>
      <c r="C12" s="621"/>
      <c r="D12" s="621"/>
      <c r="E12" s="621"/>
      <c r="F12" s="656"/>
      <c r="G12" s="656"/>
      <c r="H12" s="656"/>
      <c r="I12" s="656"/>
      <c r="J12" s="656"/>
      <c r="K12" s="656"/>
      <c r="L12" s="656"/>
      <c r="M12" s="656"/>
      <c r="N12" s="656"/>
      <c r="O12" s="656"/>
      <c r="P12" s="656"/>
      <c r="Q12" s="656"/>
      <c r="R12" s="656"/>
      <c r="S12" s="656"/>
      <c r="T12" s="656"/>
      <c r="U12" s="656"/>
      <c r="V12" s="656"/>
      <c r="W12" s="656"/>
      <c r="X12" s="621"/>
      <c r="Y12" s="621"/>
      <c r="Z12" s="621"/>
      <c r="AA12" s="621"/>
      <c r="AB12" s="621"/>
    </row>
    <row r="13" spans="1:28" ht="20.100000000000001" customHeight="1">
      <c r="A13" s="621"/>
      <c r="B13" s="621"/>
      <c r="C13" s="621"/>
      <c r="D13" s="621"/>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row>
    <row r="14" spans="1:28" ht="20.100000000000001" customHeight="1">
      <c r="A14" s="621"/>
      <c r="B14" s="621"/>
      <c r="C14" s="621"/>
      <c r="D14" s="621"/>
      <c r="E14" s="621"/>
      <c r="F14" s="621"/>
      <c r="G14" s="621"/>
      <c r="H14" s="621"/>
      <c r="I14" s="621"/>
      <c r="J14" s="621"/>
      <c r="K14" s="621"/>
      <c r="L14" s="621"/>
      <c r="M14" s="621"/>
      <c r="N14" s="621"/>
      <c r="O14" s="621"/>
      <c r="P14" s="621"/>
      <c r="Q14" s="621"/>
      <c r="R14" s="621"/>
      <c r="S14" s="621"/>
      <c r="T14" s="621"/>
      <c r="U14" s="621"/>
      <c r="V14" s="621"/>
      <c r="W14" s="621"/>
      <c r="X14" s="621"/>
      <c r="Y14" s="621"/>
      <c r="Z14" s="621"/>
      <c r="AA14" s="621"/>
      <c r="AB14" s="621"/>
    </row>
    <row r="15" spans="1:28" ht="20.100000000000001" customHeight="1">
      <c r="A15" s="621"/>
      <c r="B15" s="621"/>
      <c r="C15" s="621"/>
      <c r="D15" s="621"/>
      <c r="E15" s="621"/>
      <c r="F15" s="621"/>
      <c r="G15" s="621"/>
      <c r="H15" s="621"/>
      <c r="I15" s="621"/>
      <c r="J15" s="621"/>
      <c r="K15" s="621"/>
      <c r="L15" s="621"/>
      <c r="M15" s="621"/>
      <c r="N15" s="621"/>
      <c r="O15" s="621"/>
      <c r="P15" s="621"/>
      <c r="Q15" s="621"/>
      <c r="R15" s="621"/>
      <c r="S15" s="621"/>
      <c r="T15" s="621"/>
      <c r="U15" s="621"/>
      <c r="V15" s="621"/>
      <c r="W15" s="621"/>
      <c r="X15" s="621"/>
      <c r="Y15" s="621"/>
      <c r="Z15" s="621"/>
      <c r="AA15" s="621"/>
      <c r="AB15" s="621"/>
    </row>
    <row r="16" spans="1:28" ht="20.100000000000001" customHeight="1">
      <c r="A16" s="621"/>
      <c r="B16" s="621"/>
      <c r="C16" s="621"/>
      <c r="D16" s="621"/>
      <c r="E16" s="621"/>
      <c r="F16" s="657" t="s">
        <v>705</v>
      </c>
      <c r="G16" s="657"/>
      <c r="H16" s="657"/>
      <c r="I16" s="657"/>
      <c r="J16" s="657"/>
      <c r="K16" s="657"/>
      <c r="L16" s="657"/>
      <c r="M16" s="657"/>
      <c r="N16" s="657"/>
      <c r="O16" s="657"/>
      <c r="P16" s="657"/>
      <c r="Q16" s="657"/>
      <c r="R16" s="657"/>
      <c r="S16" s="657"/>
      <c r="T16" s="657"/>
      <c r="U16" s="657"/>
      <c r="V16" s="657"/>
      <c r="W16" s="657"/>
      <c r="X16" s="621"/>
      <c r="Y16" s="621"/>
      <c r="Z16" s="621"/>
      <c r="AA16" s="621"/>
      <c r="AB16" s="621"/>
    </row>
    <row r="17" spans="1:28" ht="20.100000000000001" customHeight="1">
      <c r="A17" s="621"/>
      <c r="B17" s="621"/>
      <c r="C17" s="621"/>
      <c r="D17" s="621"/>
      <c r="E17" s="621"/>
      <c r="F17" s="657"/>
      <c r="G17" s="657"/>
      <c r="H17" s="657"/>
      <c r="I17" s="657"/>
      <c r="J17" s="657"/>
      <c r="K17" s="657"/>
      <c r="L17" s="657"/>
      <c r="M17" s="657"/>
      <c r="N17" s="657"/>
      <c r="O17" s="657"/>
      <c r="P17" s="657"/>
      <c r="Q17" s="657"/>
      <c r="R17" s="657"/>
      <c r="S17" s="657"/>
      <c r="T17" s="657"/>
      <c r="U17" s="657"/>
      <c r="V17" s="657"/>
      <c r="W17" s="657"/>
      <c r="X17" s="621"/>
      <c r="Y17" s="621"/>
      <c r="Z17" s="621"/>
      <c r="AA17" s="621"/>
      <c r="AB17" s="621"/>
    </row>
    <row r="18" spans="1:28" ht="20.100000000000001" customHeight="1">
      <c r="A18" s="621"/>
      <c r="B18" s="621"/>
      <c r="C18" s="621"/>
      <c r="D18" s="621"/>
      <c r="E18" s="621"/>
      <c r="F18" s="657"/>
      <c r="G18" s="657"/>
      <c r="H18" s="657"/>
      <c r="I18" s="657"/>
      <c r="J18" s="657"/>
      <c r="K18" s="657"/>
      <c r="L18" s="657"/>
      <c r="M18" s="657"/>
      <c r="N18" s="657"/>
      <c r="O18" s="657"/>
      <c r="P18" s="657"/>
      <c r="Q18" s="657"/>
      <c r="R18" s="657"/>
      <c r="S18" s="657"/>
      <c r="T18" s="657"/>
      <c r="U18" s="657"/>
      <c r="V18" s="657"/>
      <c r="W18" s="657"/>
      <c r="X18" s="621"/>
      <c r="Y18" s="621"/>
      <c r="Z18" s="621"/>
      <c r="AA18" s="621"/>
      <c r="AB18" s="621"/>
    </row>
    <row r="19" spans="1:28" ht="20.100000000000001" customHeight="1">
      <c r="A19" s="621"/>
      <c r="B19" s="621"/>
      <c r="C19" s="621"/>
      <c r="D19" s="621"/>
      <c r="E19" s="621"/>
      <c r="F19" s="657"/>
      <c r="G19" s="657"/>
      <c r="H19" s="657"/>
      <c r="I19" s="657"/>
      <c r="J19" s="657"/>
      <c r="K19" s="657"/>
      <c r="L19" s="657"/>
      <c r="M19" s="657"/>
      <c r="N19" s="657"/>
      <c r="O19" s="657"/>
      <c r="P19" s="657"/>
      <c r="Q19" s="657"/>
      <c r="R19" s="657"/>
      <c r="S19" s="657"/>
      <c r="T19" s="657"/>
      <c r="U19" s="657"/>
      <c r="V19" s="657"/>
      <c r="W19" s="657"/>
      <c r="X19" s="621"/>
      <c r="Y19" s="621"/>
      <c r="Z19" s="621"/>
      <c r="AA19" s="621"/>
      <c r="AB19" s="621"/>
    </row>
    <row r="20" spans="1:28" ht="20.100000000000001" customHeight="1">
      <c r="A20" s="621"/>
      <c r="B20" s="621"/>
      <c r="C20" s="621"/>
      <c r="D20" s="621"/>
      <c r="E20" s="621"/>
      <c r="F20" s="657"/>
      <c r="G20" s="657"/>
      <c r="H20" s="657"/>
      <c r="I20" s="657"/>
      <c r="J20" s="657"/>
      <c r="K20" s="657"/>
      <c r="L20" s="657"/>
      <c r="M20" s="657"/>
      <c r="N20" s="657"/>
      <c r="O20" s="657"/>
      <c r="P20" s="657"/>
      <c r="Q20" s="657"/>
      <c r="R20" s="657"/>
      <c r="S20" s="657"/>
      <c r="T20" s="657"/>
      <c r="U20" s="657"/>
      <c r="V20" s="657"/>
      <c r="W20" s="657"/>
      <c r="X20" s="621"/>
      <c r="Y20" s="621"/>
      <c r="Z20" s="621"/>
      <c r="AA20" s="621"/>
      <c r="AB20" s="621"/>
    </row>
    <row r="21" spans="1:28" ht="20.100000000000001" customHeight="1">
      <c r="A21" s="621"/>
      <c r="B21" s="621"/>
      <c r="C21" s="621"/>
      <c r="D21" s="621"/>
      <c r="E21" s="621"/>
      <c r="F21" s="657"/>
      <c r="G21" s="657"/>
      <c r="H21" s="657"/>
      <c r="I21" s="657"/>
      <c r="J21" s="657"/>
      <c r="K21" s="657"/>
      <c r="L21" s="657"/>
      <c r="M21" s="657"/>
      <c r="N21" s="657"/>
      <c r="O21" s="657"/>
      <c r="P21" s="657"/>
      <c r="Q21" s="657"/>
      <c r="R21" s="657"/>
      <c r="S21" s="657"/>
      <c r="T21" s="657"/>
      <c r="U21" s="657"/>
      <c r="V21" s="657"/>
      <c r="W21" s="657"/>
      <c r="X21" s="621"/>
      <c r="Y21" s="621"/>
      <c r="Z21" s="621"/>
      <c r="AA21" s="621"/>
      <c r="AB21" s="621"/>
    </row>
    <row r="22" spans="1:28" ht="20.100000000000001" customHeight="1">
      <c r="A22" s="621"/>
      <c r="B22" s="621"/>
      <c r="C22" s="621"/>
      <c r="D22" s="621"/>
      <c r="E22" s="621"/>
      <c r="F22" s="657"/>
      <c r="G22" s="657"/>
      <c r="H22" s="657"/>
      <c r="I22" s="657"/>
      <c r="J22" s="657"/>
      <c r="K22" s="657"/>
      <c r="L22" s="657"/>
      <c r="M22" s="657"/>
      <c r="N22" s="657"/>
      <c r="O22" s="657"/>
      <c r="P22" s="657"/>
      <c r="Q22" s="657"/>
      <c r="R22" s="657"/>
      <c r="S22" s="657"/>
      <c r="T22" s="657"/>
      <c r="U22" s="657"/>
      <c r="V22" s="657"/>
      <c r="W22" s="657"/>
      <c r="X22" s="621"/>
      <c r="Y22" s="621"/>
      <c r="Z22" s="621"/>
      <c r="AA22" s="621"/>
      <c r="AB22" s="621"/>
    </row>
    <row r="23" spans="1:28" ht="20.100000000000001" customHeight="1">
      <c r="A23" s="621"/>
      <c r="B23" s="621"/>
      <c r="C23" s="621"/>
      <c r="D23" s="621"/>
      <c r="E23" s="621"/>
      <c r="F23" s="657"/>
      <c r="G23" s="657"/>
      <c r="H23" s="657"/>
      <c r="I23" s="657"/>
      <c r="J23" s="657"/>
      <c r="K23" s="657"/>
      <c r="L23" s="657"/>
      <c r="M23" s="657"/>
      <c r="N23" s="657"/>
      <c r="O23" s="657"/>
      <c r="P23" s="657"/>
      <c r="Q23" s="657"/>
      <c r="R23" s="657"/>
      <c r="S23" s="657"/>
      <c r="T23" s="657"/>
      <c r="U23" s="657"/>
      <c r="V23" s="657"/>
      <c r="W23" s="657"/>
      <c r="X23" s="621"/>
      <c r="Y23" s="621"/>
      <c r="Z23" s="621"/>
      <c r="AA23" s="621"/>
      <c r="AB23" s="621"/>
    </row>
    <row r="24" spans="1:28" ht="20.100000000000001" customHeight="1">
      <c r="A24" s="621"/>
      <c r="B24" s="621"/>
      <c r="C24" s="621"/>
      <c r="D24" s="621"/>
      <c r="E24" s="621"/>
      <c r="F24" s="657"/>
      <c r="G24" s="657"/>
      <c r="H24" s="657"/>
      <c r="I24" s="657"/>
      <c r="J24" s="657"/>
      <c r="K24" s="657"/>
      <c r="L24" s="657"/>
      <c r="M24" s="657"/>
      <c r="N24" s="657"/>
      <c r="O24" s="657"/>
      <c r="P24" s="657"/>
      <c r="Q24" s="657"/>
      <c r="R24" s="657"/>
      <c r="S24" s="657"/>
      <c r="T24" s="657"/>
      <c r="U24" s="657"/>
      <c r="V24" s="657"/>
      <c r="W24" s="657"/>
      <c r="X24" s="621"/>
      <c r="Y24" s="621"/>
      <c r="Z24" s="621"/>
      <c r="AA24" s="621"/>
      <c r="AB24" s="621"/>
    </row>
    <row r="25" spans="1:28" ht="20.100000000000001" customHeight="1">
      <c r="A25" s="621"/>
      <c r="B25" s="621"/>
      <c r="C25" s="621"/>
      <c r="D25" s="621"/>
      <c r="E25" s="621"/>
      <c r="F25" s="657"/>
      <c r="G25" s="657"/>
      <c r="H25" s="657"/>
      <c r="I25" s="657"/>
      <c r="J25" s="657"/>
      <c r="K25" s="657"/>
      <c r="L25" s="657"/>
      <c r="M25" s="657"/>
      <c r="N25" s="657"/>
      <c r="O25" s="657"/>
      <c r="P25" s="657"/>
      <c r="Q25" s="657"/>
      <c r="R25" s="657"/>
      <c r="S25" s="657"/>
      <c r="T25" s="657"/>
      <c r="U25" s="657"/>
      <c r="V25" s="657"/>
      <c r="W25" s="657"/>
      <c r="X25" s="621"/>
      <c r="Y25" s="621"/>
      <c r="Z25" s="621"/>
      <c r="AA25" s="621"/>
      <c r="AB25" s="621"/>
    </row>
    <row r="26" spans="1:28" ht="20.100000000000001" customHeight="1">
      <c r="A26" s="621"/>
      <c r="B26" s="621"/>
      <c r="C26" s="621"/>
      <c r="D26" s="621"/>
      <c r="E26" s="621"/>
      <c r="F26" s="657"/>
      <c r="G26" s="657"/>
      <c r="H26" s="657"/>
      <c r="I26" s="657"/>
      <c r="J26" s="657"/>
      <c r="K26" s="657"/>
      <c r="L26" s="657"/>
      <c r="M26" s="657"/>
      <c r="N26" s="657"/>
      <c r="O26" s="657"/>
      <c r="P26" s="657"/>
      <c r="Q26" s="657"/>
      <c r="R26" s="657"/>
      <c r="S26" s="657"/>
      <c r="T26" s="657"/>
      <c r="U26" s="657"/>
      <c r="V26" s="657"/>
      <c r="W26" s="657"/>
      <c r="X26" s="621"/>
      <c r="Y26" s="621"/>
      <c r="Z26" s="621"/>
      <c r="AA26" s="621"/>
      <c r="AB26" s="621"/>
    </row>
    <row r="27" spans="1:28" ht="20.100000000000001" customHeight="1">
      <c r="A27" s="621"/>
      <c r="B27" s="621"/>
      <c r="C27" s="621"/>
      <c r="D27" s="621"/>
      <c r="E27" s="621"/>
      <c r="F27" s="657"/>
      <c r="G27" s="657"/>
      <c r="H27" s="657"/>
      <c r="I27" s="657"/>
      <c r="J27" s="657"/>
      <c r="K27" s="657"/>
      <c r="L27" s="657"/>
      <c r="M27" s="657"/>
      <c r="N27" s="657"/>
      <c r="O27" s="657"/>
      <c r="P27" s="657"/>
      <c r="Q27" s="657"/>
      <c r="R27" s="657"/>
      <c r="S27" s="657"/>
      <c r="T27" s="657"/>
      <c r="U27" s="657"/>
      <c r="V27" s="657"/>
      <c r="W27" s="657"/>
      <c r="X27" s="621"/>
      <c r="Y27" s="621"/>
      <c r="Z27" s="621"/>
      <c r="AA27" s="621"/>
      <c r="AB27" s="621"/>
    </row>
    <row r="28" spans="1:28" ht="20.100000000000001" customHeight="1">
      <c r="A28" s="621"/>
      <c r="B28" s="621"/>
      <c r="C28" s="621"/>
      <c r="D28" s="621"/>
      <c r="E28" s="621"/>
      <c r="F28" s="657"/>
      <c r="G28" s="657"/>
      <c r="H28" s="657"/>
      <c r="I28" s="657"/>
      <c r="J28" s="657"/>
      <c r="K28" s="657"/>
      <c r="L28" s="657"/>
      <c r="M28" s="657"/>
      <c r="N28" s="657"/>
      <c r="O28" s="657"/>
      <c r="P28" s="657"/>
      <c r="Q28" s="657"/>
      <c r="R28" s="657"/>
      <c r="S28" s="657"/>
      <c r="T28" s="657"/>
      <c r="U28" s="657"/>
      <c r="V28" s="657"/>
      <c r="W28" s="657"/>
      <c r="X28" s="621"/>
      <c r="Y28" s="621"/>
      <c r="Z28" s="621"/>
      <c r="AA28" s="621"/>
      <c r="AB28" s="621"/>
    </row>
    <row r="29" spans="1:28" ht="20.100000000000001" customHeight="1">
      <c r="A29" s="621"/>
      <c r="B29" s="621"/>
      <c r="C29" s="621"/>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row>
    <row r="30" spans="1:28" ht="20.100000000000001" customHeight="1">
      <c r="A30" s="621"/>
      <c r="B30" s="621"/>
      <c r="C30" s="621"/>
      <c r="D30" s="621"/>
      <c r="E30" s="621"/>
      <c r="F30" s="658">
        <v>44838</v>
      </c>
      <c r="G30" s="659"/>
      <c r="H30" s="659"/>
      <c r="I30" s="659"/>
      <c r="J30" s="659"/>
      <c r="K30" s="659"/>
      <c r="L30" s="659"/>
      <c r="M30" s="659"/>
      <c r="N30" s="659"/>
      <c r="O30" s="659"/>
      <c r="P30" s="659"/>
      <c r="Q30" s="659"/>
      <c r="R30" s="659"/>
      <c r="S30" s="659"/>
      <c r="T30" s="659"/>
      <c r="U30" s="659"/>
      <c r="V30" s="659"/>
      <c r="W30" s="659"/>
      <c r="X30" s="621"/>
      <c r="Y30" s="621"/>
      <c r="Z30" s="621"/>
      <c r="AA30" s="621"/>
      <c r="AB30" s="621"/>
    </row>
    <row r="31" spans="1:28" ht="20.100000000000001" customHeight="1">
      <c r="A31" s="621"/>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row>
    <row r="32" spans="1:28" ht="20.100000000000001" customHeight="1">
      <c r="A32" s="621"/>
      <c r="B32" s="621"/>
      <c r="C32" s="621"/>
      <c r="D32" s="621"/>
      <c r="E32" s="621"/>
      <c r="F32" s="621"/>
      <c r="G32" s="621"/>
      <c r="H32" s="621"/>
      <c r="I32" s="621"/>
      <c r="J32" s="621"/>
      <c r="K32" s="621"/>
      <c r="L32" s="621"/>
      <c r="M32" s="621"/>
      <c r="N32" s="621"/>
      <c r="O32" s="621"/>
      <c r="P32" s="621"/>
      <c r="Q32" s="621"/>
      <c r="R32" s="621"/>
      <c r="S32" s="621"/>
      <c r="T32" s="621"/>
      <c r="U32" s="621"/>
      <c r="V32" s="621"/>
      <c r="W32" s="621"/>
      <c r="X32" s="621"/>
      <c r="Y32" s="621"/>
      <c r="Z32" s="621"/>
      <c r="AA32" s="621"/>
      <c r="AB32" s="621"/>
    </row>
    <row r="33" spans="1:28" ht="20.100000000000001" customHeight="1">
      <c r="A33" s="621"/>
      <c r="B33" s="621"/>
      <c r="C33" s="621"/>
      <c r="D33" s="621"/>
      <c r="E33" s="621"/>
      <c r="F33" s="621"/>
      <c r="G33" s="621"/>
      <c r="H33" s="621"/>
      <c r="I33" s="621"/>
      <c r="J33" s="621"/>
      <c r="K33" s="621"/>
      <c r="L33" s="621"/>
      <c r="M33" s="621"/>
      <c r="N33" s="621"/>
      <c r="O33" s="621"/>
      <c r="P33" s="621"/>
      <c r="Q33" s="621"/>
      <c r="R33" s="621"/>
      <c r="S33" s="621"/>
      <c r="T33" s="621"/>
      <c r="U33" s="621"/>
      <c r="V33" s="621"/>
      <c r="W33" s="621"/>
      <c r="X33" s="621"/>
      <c r="Y33" s="621"/>
      <c r="Z33" s="621"/>
      <c r="AA33" s="621"/>
      <c r="AB33" s="621"/>
    </row>
    <row r="34" spans="1:28" ht="20.100000000000001" customHeight="1">
      <c r="A34" s="621"/>
      <c r="B34" s="621"/>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row>
    <row r="35" spans="1:28" ht="20.100000000000001" customHeight="1">
      <c r="A35" s="621"/>
      <c r="B35" s="621"/>
      <c r="C35" s="621"/>
      <c r="D35" s="621"/>
      <c r="E35" s="621"/>
      <c r="F35" s="621"/>
      <c r="G35" s="621"/>
      <c r="H35" s="621"/>
      <c r="I35" s="621"/>
      <c r="J35" s="621"/>
      <c r="K35" s="621"/>
      <c r="L35" s="621"/>
      <c r="M35" s="621"/>
      <c r="N35" s="621"/>
      <c r="O35" s="621"/>
      <c r="P35" s="621"/>
      <c r="Q35" s="621"/>
      <c r="R35" s="621"/>
      <c r="S35" s="621"/>
      <c r="T35" s="621"/>
      <c r="U35" s="621"/>
      <c r="V35" s="621"/>
      <c r="W35" s="621"/>
      <c r="X35" s="621"/>
      <c r="Y35" s="621"/>
      <c r="Z35" s="621"/>
      <c r="AA35" s="621"/>
      <c r="AB35" s="621"/>
    </row>
    <row r="36" spans="1:28" ht="20.100000000000001" customHeight="1">
      <c r="A36" s="621"/>
      <c r="B36" s="621"/>
      <c r="C36" s="621"/>
      <c r="D36" s="621"/>
      <c r="E36" s="621"/>
      <c r="F36" s="621"/>
      <c r="G36" s="621"/>
      <c r="H36" s="621"/>
      <c r="I36" s="621"/>
      <c r="J36" s="621"/>
      <c r="K36" s="621"/>
      <c r="L36" s="621"/>
      <c r="M36" s="621"/>
      <c r="N36" s="621"/>
      <c r="O36" s="621"/>
      <c r="P36" s="621"/>
      <c r="Q36" s="621"/>
      <c r="R36" s="621"/>
      <c r="S36" s="621"/>
      <c r="T36" s="621"/>
      <c r="U36" s="621"/>
      <c r="V36" s="621"/>
      <c r="W36" s="621"/>
      <c r="X36" s="621"/>
      <c r="Y36" s="621"/>
      <c r="Z36" s="621"/>
      <c r="AA36" s="621"/>
      <c r="AB36" s="621"/>
    </row>
    <row r="37" spans="1:28" ht="20.100000000000001" customHeight="1">
      <c r="A37" s="621"/>
      <c r="B37" s="621"/>
      <c r="C37" s="621"/>
      <c r="D37" s="621"/>
      <c r="E37" s="621"/>
      <c r="F37" s="621"/>
      <c r="G37" s="621"/>
      <c r="H37" s="621"/>
      <c r="I37" s="621"/>
      <c r="J37" s="621"/>
      <c r="K37" s="621"/>
      <c r="L37" s="621"/>
      <c r="M37" s="621"/>
      <c r="N37" s="621"/>
      <c r="O37" s="621"/>
      <c r="P37" s="621"/>
      <c r="Q37" s="621"/>
      <c r="R37" s="621"/>
      <c r="S37" s="621"/>
      <c r="T37" s="621"/>
      <c r="U37" s="621"/>
      <c r="V37" s="621"/>
      <c r="W37" s="621"/>
      <c r="X37" s="621"/>
      <c r="Y37" s="621"/>
      <c r="Z37" s="621"/>
      <c r="AA37" s="621"/>
      <c r="AB37" s="621"/>
    </row>
    <row r="38" spans="1:28" ht="20.100000000000001" customHeight="1">
      <c r="A38" s="621"/>
      <c r="B38" s="621"/>
      <c r="C38" s="621"/>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row>
    <row r="39" spans="1:28" ht="20.100000000000001" customHeight="1">
      <c r="A39" s="621"/>
      <c r="B39" s="621"/>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row>
    <row r="40" spans="1:28" ht="20.100000000000001" customHeight="1">
      <c r="A40" s="621"/>
      <c r="B40" s="621"/>
      <c r="C40" s="621"/>
      <c r="D40" s="621"/>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row>
    <row r="41" spans="1:28" ht="20.100000000000001" customHeight="1">
      <c r="A41" s="621"/>
      <c r="B41" s="621"/>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row>
    <row r="42" spans="1:28" ht="20.100000000000001" customHeight="1">
      <c r="A42" s="621"/>
      <c r="B42" s="621"/>
      <c r="C42" s="621"/>
      <c r="D42" s="621"/>
      <c r="E42" s="621"/>
      <c r="F42" s="621"/>
      <c r="G42" s="621"/>
      <c r="H42" s="621"/>
      <c r="I42" s="621"/>
      <c r="J42" s="621"/>
      <c r="K42" s="621"/>
      <c r="L42" s="621"/>
      <c r="M42" s="621"/>
      <c r="N42" s="621"/>
      <c r="O42" s="621"/>
      <c r="P42" s="621"/>
      <c r="Q42" s="621"/>
      <c r="R42" s="621"/>
      <c r="S42" s="621"/>
      <c r="T42" s="621"/>
      <c r="U42" s="621"/>
      <c r="V42" s="621"/>
      <c r="W42" s="621"/>
      <c r="X42" s="621"/>
      <c r="Y42" s="621"/>
      <c r="Z42" s="621"/>
      <c r="AA42" s="621"/>
      <c r="AB42" s="621"/>
    </row>
    <row r="43" spans="1:28" ht="20.100000000000001" customHeight="1"/>
    <row r="44" spans="1:28" ht="20.100000000000001" customHeight="1"/>
    <row r="45" spans="1:28" ht="20.100000000000001" customHeight="1"/>
    <row r="46" spans="1:28" ht="20.100000000000001" customHeight="1"/>
    <row r="47" spans="1:28" ht="20.100000000000001" customHeight="1"/>
    <row r="48" spans="1:2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sheetData>
  <sheetProtection sheet="1"/>
  <mergeCells count="4">
    <mergeCell ref="F9:W10"/>
    <mergeCell ref="F11:W12"/>
    <mergeCell ref="F16:W28"/>
    <mergeCell ref="F30:W30"/>
  </mergeCells>
  <phoneticPr fontId="2"/>
  <printOptions horizontalCentered="1"/>
  <pageMargins left="0.78740157480314965" right="0.70866141732283472" top="0.51181102362204722" bottom="0.39370078740157483" header="0.35433070866141736" footer="0.19685039370078741"/>
  <pageSetup paperSize="9" scale="98" fitToHeight="3" orientation="portrait" r:id="rId1"/>
  <headerFooter alignWithMargins="0">
    <oddHeader>&amp;Rプレシス本厚木コンフォート</oddHeader>
  </headerFooter>
  <rowBreaks count="2" manualBreakCount="2">
    <brk id="46" max="16383" man="1"/>
    <brk id="85"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pageSetUpPr fitToPage="1"/>
  </sheetPr>
  <dimension ref="A1:BB1168"/>
  <sheetViews>
    <sheetView view="pageBreakPreview" topLeftCell="Q1" zoomScale="80" zoomScaleNormal="75" zoomScaleSheetLayoutView="80" workbookViewId="0">
      <selection activeCell="F31" sqref="F31"/>
    </sheetView>
  </sheetViews>
  <sheetFormatPr defaultColWidth="9" defaultRowHeight="12"/>
  <cols>
    <col min="1" max="1" width="4.44140625" style="1" customWidth="1"/>
    <col min="2" max="2" width="2.6640625" style="2" customWidth="1"/>
    <col min="3" max="3" width="24.6640625" style="3" customWidth="1"/>
    <col min="4" max="4" width="9.33203125" style="3" customWidth="1"/>
    <col min="5" max="5" width="7.109375" style="3" customWidth="1"/>
    <col min="6" max="6" width="5.109375" style="4" hidden="1" customWidth="1"/>
    <col min="7" max="7" width="9.88671875" style="5" hidden="1" customWidth="1"/>
    <col min="8" max="8" width="6.6640625" style="6" hidden="1" customWidth="1"/>
    <col min="9" max="9" width="9.6640625" style="5" hidden="1" customWidth="1"/>
    <col min="10" max="16" width="3.88671875" style="7" hidden="1" customWidth="1"/>
    <col min="17" max="47" width="6.88671875" style="8" customWidth="1"/>
    <col min="48" max="50" width="9.109375" style="9" customWidth="1"/>
    <col min="51" max="51" width="5.33203125" style="10" customWidth="1"/>
    <col min="52" max="52" width="10" style="11" customWidth="1"/>
    <col min="53" max="53" width="10.88671875" style="1" customWidth="1"/>
    <col min="54" max="54" width="6.6640625" style="6" customWidth="1"/>
    <col min="55" max="55" width="8.88671875" style="1" customWidth="1"/>
    <col min="56" max="16384" width="9" style="1"/>
  </cols>
  <sheetData>
    <row r="1" spans="1:54" ht="9" customHeight="1"/>
    <row r="2" spans="1:54" ht="16.2">
      <c r="A2" s="12" t="s">
        <v>30</v>
      </c>
    </row>
    <row r="3" spans="1:54" ht="15" customHeight="1" thickBot="1">
      <c r="A3" s="184">
        <v>0.1</v>
      </c>
      <c r="B3" s="185"/>
      <c r="G3" s="13"/>
      <c r="H3" s="14"/>
      <c r="I3" s="13"/>
      <c r="J3" s="15"/>
      <c r="K3" s="15"/>
      <c r="L3" s="15"/>
      <c r="M3" s="15"/>
      <c r="N3" s="15"/>
      <c r="O3" s="15"/>
      <c r="P3" s="15"/>
      <c r="R3" s="489">
        <v>0.1</v>
      </c>
      <c r="S3" s="489">
        <v>0.1</v>
      </c>
      <c r="T3" s="489">
        <v>0.1</v>
      </c>
      <c r="U3" s="489">
        <v>0.1</v>
      </c>
      <c r="V3" s="489">
        <v>0.1</v>
      </c>
      <c r="W3" s="489">
        <v>0.1</v>
      </c>
      <c r="X3" s="489">
        <v>0.1</v>
      </c>
      <c r="Y3" s="489">
        <v>0.1</v>
      </c>
      <c r="Z3" s="489">
        <v>0.1</v>
      </c>
      <c r="AA3" s="489">
        <v>0.1</v>
      </c>
      <c r="AB3" s="489">
        <v>0.1</v>
      </c>
      <c r="AC3" s="489">
        <v>0.1</v>
      </c>
      <c r="AD3" s="489">
        <v>0.1</v>
      </c>
      <c r="AE3" s="489">
        <v>0.1</v>
      </c>
      <c r="AF3" s="489">
        <v>0.1</v>
      </c>
      <c r="AG3" s="489">
        <v>0.1</v>
      </c>
      <c r="AH3" s="489">
        <v>0.1</v>
      </c>
      <c r="AI3" s="489">
        <v>0.1</v>
      </c>
      <c r="AJ3" s="489">
        <v>0.1</v>
      </c>
      <c r="AK3" s="489">
        <v>0.1</v>
      </c>
      <c r="AL3" s="489">
        <v>0.1</v>
      </c>
      <c r="AM3" s="489">
        <v>0.1</v>
      </c>
      <c r="AN3" s="489">
        <v>0.1</v>
      </c>
      <c r="AO3" s="489">
        <v>0.1</v>
      </c>
      <c r="AP3" s="489">
        <v>0.1</v>
      </c>
      <c r="AQ3" s="489">
        <v>0.1</v>
      </c>
      <c r="AR3" s="489">
        <v>0.1</v>
      </c>
      <c r="AS3" s="489">
        <v>0.1</v>
      </c>
      <c r="AT3" s="489">
        <v>0.1</v>
      </c>
      <c r="AU3" s="489">
        <v>0.1</v>
      </c>
      <c r="AX3" s="16" t="s">
        <v>210</v>
      </c>
      <c r="AY3" s="17"/>
      <c r="BB3" s="14"/>
    </row>
    <row r="4" spans="1:54" ht="13.5" customHeight="1">
      <c r="A4" s="862" t="s">
        <v>33</v>
      </c>
      <c r="B4" s="863"/>
      <c r="C4" s="864"/>
      <c r="D4" s="868" t="s">
        <v>34</v>
      </c>
      <c r="E4" s="186" t="s">
        <v>35</v>
      </c>
      <c r="F4" s="186" t="s">
        <v>6</v>
      </c>
      <c r="G4" s="187" t="s">
        <v>7</v>
      </c>
      <c r="H4" s="188" t="s">
        <v>8</v>
      </c>
      <c r="I4" s="187" t="s">
        <v>11</v>
      </c>
      <c r="J4" s="189" t="s">
        <v>12</v>
      </c>
      <c r="K4" s="190"/>
      <c r="L4" s="190"/>
      <c r="M4" s="190"/>
      <c r="N4" s="190"/>
      <c r="O4" s="190"/>
      <c r="P4" s="190"/>
      <c r="Q4" s="191" t="s">
        <v>36</v>
      </c>
      <c r="R4" s="192">
        <v>2022</v>
      </c>
      <c r="S4" s="192">
        <v>2023</v>
      </c>
      <c r="T4" s="192">
        <v>2024</v>
      </c>
      <c r="U4" s="192">
        <v>2025</v>
      </c>
      <c r="V4" s="192">
        <v>2026</v>
      </c>
      <c r="W4" s="192">
        <v>2027</v>
      </c>
      <c r="X4" s="192">
        <v>2028</v>
      </c>
      <c r="Y4" s="192">
        <v>2029</v>
      </c>
      <c r="Z4" s="192">
        <v>2030</v>
      </c>
      <c r="AA4" s="192">
        <v>2031</v>
      </c>
      <c r="AB4" s="192">
        <v>2032</v>
      </c>
      <c r="AC4" s="192">
        <v>2033</v>
      </c>
      <c r="AD4" s="192">
        <v>2034</v>
      </c>
      <c r="AE4" s="192">
        <v>2035</v>
      </c>
      <c r="AF4" s="192">
        <v>2036</v>
      </c>
      <c r="AG4" s="192">
        <v>2037</v>
      </c>
      <c r="AH4" s="192">
        <v>2038</v>
      </c>
      <c r="AI4" s="192">
        <v>2039</v>
      </c>
      <c r="AJ4" s="192">
        <v>2040</v>
      </c>
      <c r="AK4" s="192">
        <v>2041</v>
      </c>
      <c r="AL4" s="192">
        <v>2042</v>
      </c>
      <c r="AM4" s="192">
        <v>2043</v>
      </c>
      <c r="AN4" s="192">
        <v>2044</v>
      </c>
      <c r="AO4" s="192">
        <v>2045</v>
      </c>
      <c r="AP4" s="192">
        <v>2046</v>
      </c>
      <c r="AQ4" s="192">
        <v>2047</v>
      </c>
      <c r="AR4" s="192">
        <v>2048</v>
      </c>
      <c r="AS4" s="192">
        <v>2049</v>
      </c>
      <c r="AT4" s="192">
        <v>2050</v>
      </c>
      <c r="AU4" s="193">
        <v>2051</v>
      </c>
      <c r="AV4" s="870" t="s">
        <v>15</v>
      </c>
      <c r="AW4" s="870" t="s">
        <v>16</v>
      </c>
      <c r="AX4" s="860" t="s">
        <v>37</v>
      </c>
      <c r="AY4" s="17"/>
      <c r="AZ4" s="26"/>
      <c r="BB4" s="27"/>
    </row>
    <row r="5" spans="1:54" ht="13.5" customHeight="1">
      <c r="A5" s="865"/>
      <c r="B5" s="866"/>
      <c r="C5" s="867"/>
      <c r="D5" s="869"/>
      <c r="E5" s="194" t="s">
        <v>38</v>
      </c>
      <c r="F5" s="195"/>
      <c r="G5" s="196"/>
      <c r="H5" s="197"/>
      <c r="I5" s="53"/>
      <c r="J5" s="198"/>
      <c r="K5" s="199"/>
      <c r="L5" s="199"/>
      <c r="M5" s="199"/>
      <c r="N5" s="199"/>
      <c r="O5" s="199"/>
      <c r="P5" s="199"/>
      <c r="Q5" s="200" t="s">
        <v>724</v>
      </c>
      <c r="R5" s="201">
        <v>9</v>
      </c>
      <c r="S5" s="201">
        <v>10</v>
      </c>
      <c r="T5" s="201">
        <v>11</v>
      </c>
      <c r="U5" s="201">
        <v>12</v>
      </c>
      <c r="V5" s="201">
        <v>13</v>
      </c>
      <c r="W5" s="201">
        <v>14</v>
      </c>
      <c r="X5" s="201">
        <v>15</v>
      </c>
      <c r="Y5" s="201">
        <v>16</v>
      </c>
      <c r="Z5" s="201">
        <v>17</v>
      </c>
      <c r="AA5" s="201">
        <v>18</v>
      </c>
      <c r="AB5" s="201">
        <v>19</v>
      </c>
      <c r="AC5" s="201">
        <v>20</v>
      </c>
      <c r="AD5" s="201">
        <v>21</v>
      </c>
      <c r="AE5" s="201">
        <v>22</v>
      </c>
      <c r="AF5" s="201">
        <v>23</v>
      </c>
      <c r="AG5" s="201">
        <v>24</v>
      </c>
      <c r="AH5" s="201">
        <v>25</v>
      </c>
      <c r="AI5" s="201">
        <v>26</v>
      </c>
      <c r="AJ5" s="201">
        <v>27</v>
      </c>
      <c r="AK5" s="201">
        <v>28</v>
      </c>
      <c r="AL5" s="201">
        <v>29</v>
      </c>
      <c r="AM5" s="201">
        <v>30</v>
      </c>
      <c r="AN5" s="201">
        <v>31</v>
      </c>
      <c r="AO5" s="201">
        <v>32</v>
      </c>
      <c r="AP5" s="201">
        <v>33</v>
      </c>
      <c r="AQ5" s="201">
        <v>34</v>
      </c>
      <c r="AR5" s="201">
        <v>35</v>
      </c>
      <c r="AS5" s="201">
        <v>36</v>
      </c>
      <c r="AT5" s="201">
        <v>37</v>
      </c>
      <c r="AU5" s="201">
        <v>38</v>
      </c>
      <c r="AV5" s="871"/>
      <c r="AW5" s="871"/>
      <c r="AX5" s="861"/>
      <c r="AY5" s="35"/>
      <c r="AZ5" s="26"/>
      <c r="BB5" s="27"/>
    </row>
    <row r="6" spans="1:54">
      <c r="A6" s="857" t="s">
        <v>535</v>
      </c>
      <c r="B6" s="535" t="s">
        <v>536</v>
      </c>
      <c r="C6" s="536"/>
      <c r="D6" s="537"/>
      <c r="E6" s="538"/>
      <c r="F6" s="539"/>
      <c r="G6" s="540"/>
      <c r="H6" s="541"/>
      <c r="I6" s="539"/>
      <c r="J6" s="540"/>
      <c r="K6" s="540"/>
      <c r="L6" s="540"/>
      <c r="M6" s="540"/>
      <c r="N6" s="540"/>
      <c r="O6" s="540"/>
      <c r="P6" s="540"/>
      <c r="Q6" s="591"/>
      <c r="R6" s="592">
        <f t="shared" ref="R6:AU6" si="0">SUM(R7:R9)</f>
        <v>0</v>
      </c>
      <c r="S6" s="592">
        <f t="shared" si="0"/>
        <v>0</v>
      </c>
      <c r="T6" s="592">
        <f t="shared" si="0"/>
        <v>0</v>
      </c>
      <c r="U6" s="592">
        <f t="shared" si="0"/>
        <v>0</v>
      </c>
      <c r="V6" s="592">
        <f>SUM(V7:V9)</f>
        <v>19289.715</v>
      </c>
      <c r="W6" s="592">
        <f t="shared" si="0"/>
        <v>0</v>
      </c>
      <c r="X6" s="592">
        <f t="shared" si="0"/>
        <v>0</v>
      </c>
      <c r="Y6" s="592">
        <f t="shared" si="0"/>
        <v>0</v>
      </c>
      <c r="Z6" s="592">
        <f t="shared" si="0"/>
        <v>0</v>
      </c>
      <c r="AA6" s="592">
        <f t="shared" si="0"/>
        <v>0</v>
      </c>
      <c r="AB6" s="592">
        <f t="shared" si="0"/>
        <v>0</v>
      </c>
      <c r="AC6" s="592">
        <f t="shared" si="0"/>
        <v>0</v>
      </c>
      <c r="AD6" s="592">
        <f t="shared" si="0"/>
        <v>0</v>
      </c>
      <c r="AE6" s="592">
        <f t="shared" si="0"/>
        <v>0</v>
      </c>
      <c r="AF6" s="592">
        <f t="shared" si="0"/>
        <v>0</v>
      </c>
      <c r="AG6" s="592">
        <f t="shared" si="0"/>
        <v>0</v>
      </c>
      <c r="AH6" s="592">
        <f t="shared" si="0"/>
        <v>0</v>
      </c>
      <c r="AI6" s="592">
        <f t="shared" si="0"/>
        <v>0</v>
      </c>
      <c r="AJ6" s="592">
        <f t="shared" si="0"/>
        <v>0</v>
      </c>
      <c r="AK6" s="592">
        <f t="shared" si="0"/>
        <v>19289.715</v>
      </c>
      <c r="AL6" s="592">
        <f t="shared" si="0"/>
        <v>5599.375</v>
      </c>
      <c r="AM6" s="592">
        <f t="shared" si="0"/>
        <v>0</v>
      </c>
      <c r="AN6" s="592">
        <f t="shared" si="0"/>
        <v>0</v>
      </c>
      <c r="AO6" s="592">
        <f t="shared" si="0"/>
        <v>0</v>
      </c>
      <c r="AP6" s="592">
        <f t="shared" si="0"/>
        <v>0</v>
      </c>
      <c r="AQ6" s="592">
        <f t="shared" si="0"/>
        <v>0</v>
      </c>
      <c r="AR6" s="592">
        <f t="shared" si="0"/>
        <v>0</v>
      </c>
      <c r="AS6" s="592">
        <f t="shared" si="0"/>
        <v>0</v>
      </c>
      <c r="AT6" s="592">
        <f t="shared" si="0"/>
        <v>0</v>
      </c>
      <c r="AU6" s="593">
        <f t="shared" si="0"/>
        <v>0</v>
      </c>
      <c r="AV6" s="594">
        <f>SUM(R6:AU6)</f>
        <v>44178.805</v>
      </c>
      <c r="AW6" s="595">
        <f>(R6*R3)+(S6*S3)+(T6*T3)+(U6*U3)+(V6*V3)+(W6*W3)+(X6*X3)+(Y6*Y3)+(Z6*Z3)+(AA6*AA3)+(AB6*AB3)+(AC6*AC3)+(AD6*AD3)+(AE6*AE3)+(AF6*AF3)+(AG6*AG3)+(AH6*AH3)+(AI6*AI3)+(AJ6*AJ3)+(AK6*AK3)+(AL6*AL3)+(AM6*AM3)+(AN6*AN3)+(AO6*AO3)+(AP6*AP3)+(AQ6*AQ3)+(AR6*AR3)+(AS6*AS3)+(AT6*AT3)+(AU6*AU3)</f>
        <v>4417.8805000000002</v>
      </c>
      <c r="AX6" s="596">
        <f>AV6+AW6</f>
        <v>48596.6855</v>
      </c>
      <c r="AY6" s="35"/>
      <c r="AZ6" s="26"/>
      <c r="BB6" s="27"/>
    </row>
    <row r="7" spans="1:54">
      <c r="A7" s="858"/>
      <c r="B7" s="203"/>
      <c r="C7" s="481" t="s">
        <v>537</v>
      </c>
      <c r="D7" s="204" t="s">
        <v>538</v>
      </c>
      <c r="E7" s="449" t="s">
        <v>539</v>
      </c>
      <c r="F7" s="450"/>
      <c r="G7" s="451"/>
      <c r="H7" s="452"/>
      <c r="I7" s="450"/>
      <c r="J7" s="451"/>
      <c r="K7" s="451"/>
      <c r="L7" s="451"/>
      <c r="M7" s="451"/>
      <c r="N7" s="451"/>
      <c r="O7" s="451"/>
      <c r="P7" s="451"/>
      <c r="Q7" s="597"/>
      <c r="R7" s="598"/>
      <c r="S7" s="598"/>
      <c r="T7" s="598"/>
      <c r="U7" s="598"/>
      <c r="V7" s="598">
        <v>6227.2</v>
      </c>
      <c r="W7" s="598"/>
      <c r="X7" s="598"/>
      <c r="Y7" s="598"/>
      <c r="Z7" s="598"/>
      <c r="AA7" s="598"/>
      <c r="AB7" s="598"/>
      <c r="AC7" s="598"/>
      <c r="AD7" s="598"/>
      <c r="AE7" s="598"/>
      <c r="AF7" s="598"/>
      <c r="AG7" s="598"/>
      <c r="AH7" s="598"/>
      <c r="AI7" s="598"/>
      <c r="AJ7" s="598"/>
      <c r="AK7" s="598">
        <v>6227.2</v>
      </c>
      <c r="AL7" s="598"/>
      <c r="AM7" s="598"/>
      <c r="AN7" s="598"/>
      <c r="AO7" s="598"/>
      <c r="AP7" s="598"/>
      <c r="AQ7" s="598"/>
      <c r="AR7" s="598"/>
      <c r="AS7" s="598"/>
      <c r="AT7" s="598"/>
      <c r="AU7" s="599"/>
      <c r="AV7" s="600">
        <f t="shared" ref="AV7:AV72" si="1">SUM(R7:AU7)</f>
        <v>12454.4</v>
      </c>
      <c r="AW7" s="601">
        <f>(R7*R3)+(S7*S3)+(T7*T3)+(U7*U3)+(V7*V3)+(W7*W3)+(X7*X3)+(Y7*Y3)+(Z7*Z3)+(AA7*AA3)+(AB7*AB3)+(AC7*AC3)+(AD7*AD3)+(AE7*AE3)+(AF7*AF3)+(AG7*AG3)+(AH7*AH3)+(AI7*AI3)+(AJ7*AJ3)+(AK7*AK3)+(AL7*AL3)+(AM7*AM3)+(AN7*AN3)+(AO7*AO3)+(AP7*AP3)+(AQ7*AQ3)+(AR7*AR3)+(AS7*AS3)+(AT7*AT3)+(AU7*AU3)</f>
        <v>1245.44</v>
      </c>
      <c r="AX7" s="602">
        <f t="shared" ref="AX7:AX72" si="2">AV7+AW7</f>
        <v>13699.84</v>
      </c>
      <c r="AY7" s="35"/>
      <c r="AZ7" s="26"/>
      <c r="BB7" s="27"/>
    </row>
    <row r="8" spans="1:54">
      <c r="A8" s="858"/>
      <c r="B8" s="203"/>
      <c r="C8" s="481" t="s">
        <v>540</v>
      </c>
      <c r="D8" s="204" t="s">
        <v>538</v>
      </c>
      <c r="E8" s="449" t="s">
        <v>541</v>
      </c>
      <c r="F8" s="450"/>
      <c r="G8" s="451"/>
      <c r="H8" s="452"/>
      <c r="I8" s="450"/>
      <c r="J8" s="451"/>
      <c r="K8" s="451"/>
      <c r="L8" s="451"/>
      <c r="M8" s="451"/>
      <c r="N8" s="451"/>
      <c r="O8" s="451"/>
      <c r="P8" s="451"/>
      <c r="Q8" s="597"/>
      <c r="R8" s="598"/>
      <c r="S8" s="598"/>
      <c r="T8" s="598"/>
      <c r="U8" s="598"/>
      <c r="V8" s="598"/>
      <c r="W8" s="598"/>
      <c r="X8" s="598"/>
      <c r="Y8" s="598"/>
      <c r="Z8" s="598"/>
      <c r="AA8" s="598"/>
      <c r="AB8" s="598"/>
      <c r="AC8" s="598"/>
      <c r="AD8" s="598"/>
      <c r="AE8" s="598"/>
      <c r="AF8" s="598"/>
      <c r="AG8" s="598"/>
      <c r="AH8" s="598"/>
      <c r="AI8" s="598"/>
      <c r="AJ8" s="598"/>
      <c r="AK8" s="598"/>
      <c r="AL8" s="598">
        <v>5599.375</v>
      </c>
      <c r="AM8" s="598"/>
      <c r="AN8" s="598"/>
      <c r="AO8" s="598"/>
      <c r="AP8" s="598"/>
      <c r="AQ8" s="598"/>
      <c r="AR8" s="598"/>
      <c r="AS8" s="598"/>
      <c r="AT8" s="598"/>
      <c r="AU8" s="599"/>
      <c r="AV8" s="600">
        <f t="shared" si="1"/>
        <v>5599.375</v>
      </c>
      <c r="AW8" s="601">
        <f>(R8*R3)+(S8*S3)+(T8*T3)+(U8*U3)+(V8*V3)+(W8*W3)+(X8*X3)+(Y8*Y3)+(Z8*Z3)+(AA8*AA3)+(AB8*AB3)+(AC8*AC3)+(AD8*AD3)+(AE8*AE3)+(AF8*AF3)+(AG8*AG3)+(AH8*AH3)+(AI8*AI3)+(AJ8*AJ3)+(AK8*AK3)+(AL8*AL3)+(AM8*AM3)+(AN8*AN3)+(AO8*AO3)+(AP8*AP3)+(AQ8*AQ3)+(AR8*AR3)+(AS8*AS3)+(AT8*AT3)+(AU8*AU3)</f>
        <v>559.9375</v>
      </c>
      <c r="AX8" s="602">
        <f t="shared" si="2"/>
        <v>6159.3125</v>
      </c>
      <c r="AY8" s="35"/>
      <c r="AZ8" s="26"/>
      <c r="BB8" s="27"/>
    </row>
    <row r="9" spans="1:54">
      <c r="A9" s="859"/>
      <c r="B9" s="203"/>
      <c r="C9" s="481" t="s">
        <v>542</v>
      </c>
      <c r="D9" s="204" t="s">
        <v>538</v>
      </c>
      <c r="E9" s="449" t="s">
        <v>539</v>
      </c>
      <c r="F9" s="450"/>
      <c r="G9" s="451"/>
      <c r="H9" s="452"/>
      <c r="I9" s="450"/>
      <c r="J9" s="451"/>
      <c r="K9" s="451"/>
      <c r="L9" s="451"/>
      <c r="M9" s="451"/>
      <c r="N9" s="451"/>
      <c r="O9" s="451"/>
      <c r="P9" s="451"/>
      <c r="Q9" s="597"/>
      <c r="R9" s="598"/>
      <c r="S9" s="598"/>
      <c r="T9" s="598"/>
      <c r="U9" s="598"/>
      <c r="V9" s="598">
        <v>13062.514999999999</v>
      </c>
      <c r="W9" s="598"/>
      <c r="X9" s="598"/>
      <c r="Y9" s="598"/>
      <c r="Z9" s="598"/>
      <c r="AA9" s="598"/>
      <c r="AB9" s="598"/>
      <c r="AC9" s="598"/>
      <c r="AD9" s="598"/>
      <c r="AE9" s="598"/>
      <c r="AF9" s="598"/>
      <c r="AG9" s="598"/>
      <c r="AH9" s="598"/>
      <c r="AI9" s="598"/>
      <c r="AJ9" s="598"/>
      <c r="AK9" s="598">
        <v>13062.514999999999</v>
      </c>
      <c r="AL9" s="598"/>
      <c r="AM9" s="598"/>
      <c r="AN9" s="598"/>
      <c r="AO9" s="598"/>
      <c r="AP9" s="598"/>
      <c r="AQ9" s="598"/>
      <c r="AR9" s="598"/>
      <c r="AS9" s="598"/>
      <c r="AT9" s="598"/>
      <c r="AU9" s="599"/>
      <c r="AV9" s="600">
        <f t="shared" si="1"/>
        <v>26125.03</v>
      </c>
      <c r="AW9" s="601">
        <f>(R9*R3)+(S9*S3)+(T9*T3)+(U9*U3)+(V9*V3)+(W9*W3)+(X9*X3)+(Y9*Y3)+(Z9*Z3)+(AA9*AA3)+(AB9*AB3)+(AC9*AC3)+(AD9*AD3)+(AE9*AE3)+(AF9*AF3)+(AG9*AG3)+(AH9*AH3)+(AI9*AI3)+(AJ9*AJ3)+(AK9*AK3)+(AL9*AL3)+(AM9*AM3)+(AN9*AN3)+(AO9*AO3)+(AP9*AP3)+(AQ9*AQ3)+(AR9*AR3)+(AS9*AS3)+(AT9*AT3)+(AU9*AU3)</f>
        <v>2612.5030000000002</v>
      </c>
      <c r="AX9" s="602">
        <f t="shared" si="2"/>
        <v>28737.532999999999</v>
      </c>
      <c r="AY9" s="35"/>
      <c r="AZ9" s="26"/>
      <c r="BB9" s="27"/>
    </row>
    <row r="10" spans="1:54">
      <c r="A10" s="857" t="s">
        <v>543</v>
      </c>
      <c r="B10" s="535" t="s">
        <v>544</v>
      </c>
      <c r="C10" s="536"/>
      <c r="D10" s="537"/>
      <c r="E10" s="538"/>
      <c r="F10" s="539"/>
      <c r="G10" s="540"/>
      <c r="H10" s="541"/>
      <c r="I10" s="539"/>
      <c r="J10" s="540"/>
      <c r="K10" s="540"/>
      <c r="L10" s="540"/>
      <c r="M10" s="540"/>
      <c r="N10" s="540"/>
      <c r="O10" s="540"/>
      <c r="P10" s="540"/>
      <c r="Q10" s="591"/>
      <c r="R10" s="592">
        <f t="shared" ref="R10:AU10" si="3">SUM(R11:R14)</f>
        <v>0</v>
      </c>
      <c r="S10" s="592">
        <f t="shared" si="3"/>
        <v>0</v>
      </c>
      <c r="T10" s="592">
        <f t="shared" si="3"/>
        <v>0</v>
      </c>
      <c r="U10" s="592">
        <f t="shared" si="3"/>
        <v>0</v>
      </c>
      <c r="V10" s="592">
        <f>SUM(V11:V14)</f>
        <v>10621.453000000001</v>
      </c>
      <c r="W10" s="592">
        <f t="shared" si="3"/>
        <v>0</v>
      </c>
      <c r="X10" s="592">
        <f t="shared" si="3"/>
        <v>0</v>
      </c>
      <c r="Y10" s="592">
        <f t="shared" si="3"/>
        <v>0</v>
      </c>
      <c r="Z10" s="592">
        <f t="shared" si="3"/>
        <v>0</v>
      </c>
      <c r="AA10" s="592">
        <f t="shared" si="3"/>
        <v>1400.76</v>
      </c>
      <c r="AB10" s="592">
        <f t="shared" si="3"/>
        <v>0</v>
      </c>
      <c r="AC10" s="592">
        <f t="shared" si="3"/>
        <v>0</v>
      </c>
      <c r="AD10" s="592">
        <f t="shared" si="3"/>
        <v>0</v>
      </c>
      <c r="AE10" s="592">
        <f t="shared" si="3"/>
        <v>0</v>
      </c>
      <c r="AF10" s="592">
        <f t="shared" si="3"/>
        <v>1400.76</v>
      </c>
      <c r="AG10" s="592">
        <f t="shared" si="3"/>
        <v>0</v>
      </c>
      <c r="AH10" s="592">
        <f t="shared" si="3"/>
        <v>0</v>
      </c>
      <c r="AI10" s="592">
        <f t="shared" si="3"/>
        <v>0</v>
      </c>
      <c r="AJ10" s="592">
        <f t="shared" si="3"/>
        <v>0</v>
      </c>
      <c r="AK10" s="592">
        <f t="shared" si="3"/>
        <v>10621.453000000001</v>
      </c>
      <c r="AL10" s="592">
        <f t="shared" si="3"/>
        <v>0</v>
      </c>
      <c r="AM10" s="592">
        <f t="shared" si="3"/>
        <v>0</v>
      </c>
      <c r="AN10" s="592">
        <f t="shared" si="3"/>
        <v>0</v>
      </c>
      <c r="AO10" s="592">
        <f t="shared" si="3"/>
        <v>0</v>
      </c>
      <c r="AP10" s="592">
        <f t="shared" si="3"/>
        <v>1400.76</v>
      </c>
      <c r="AQ10" s="592">
        <f t="shared" si="3"/>
        <v>0</v>
      </c>
      <c r="AR10" s="592">
        <f t="shared" si="3"/>
        <v>0</v>
      </c>
      <c r="AS10" s="592">
        <f t="shared" si="3"/>
        <v>0</v>
      </c>
      <c r="AT10" s="592">
        <f t="shared" si="3"/>
        <v>0</v>
      </c>
      <c r="AU10" s="593">
        <f t="shared" si="3"/>
        <v>1400.76</v>
      </c>
      <c r="AV10" s="594">
        <f t="shared" si="1"/>
        <v>26845.946</v>
      </c>
      <c r="AW10" s="595">
        <f>(R10*R3)+(S10*S3)+(T10*T3)+(U10*U3)+(V10*V3)+(W10*W3)+(X10*X3)+(Y10*Y3)+(Z10*Z3)+(AA10*AA3)+(AB10*AB3)+(AC10*AC3)+(AD10*AD3)+(AE10*AE3)+(AF10*AF3)+(AG10*AG3)+(AH10*AH3)+(AI10*AI3)+(AJ10*AJ3)+(AK10*AK3)+(AL10*AL3)+(AM10*AM3)+(AN10*AN3)+(AO10*AO3)+(AP10*AP3)+(AQ10*AQ3)+(AR10*AR3)+(AS10*AS3)+(AT10*AT3)+(AU10*AU3)</f>
        <v>2684.5946000000004</v>
      </c>
      <c r="AX10" s="596">
        <f t="shared" si="2"/>
        <v>29530.5406</v>
      </c>
      <c r="AY10" s="35"/>
      <c r="AZ10" s="26"/>
      <c r="BB10" s="27"/>
    </row>
    <row r="11" spans="1:54">
      <c r="A11" s="858"/>
      <c r="B11" s="203"/>
      <c r="C11" s="481" t="s">
        <v>545</v>
      </c>
      <c r="D11" s="204" t="s">
        <v>546</v>
      </c>
      <c r="E11" s="449" t="s">
        <v>547</v>
      </c>
      <c r="F11" s="450"/>
      <c r="G11" s="451"/>
      <c r="H11" s="452"/>
      <c r="I11" s="450"/>
      <c r="J11" s="451"/>
      <c r="K11" s="451"/>
      <c r="L11" s="451"/>
      <c r="M11" s="451"/>
      <c r="N11" s="451"/>
      <c r="O11" s="451"/>
      <c r="P11" s="451"/>
      <c r="Q11" s="597"/>
      <c r="R11" s="598"/>
      <c r="S11" s="598"/>
      <c r="T11" s="598"/>
      <c r="U11" s="598"/>
      <c r="V11" s="598"/>
      <c r="W11" s="598"/>
      <c r="X11" s="598"/>
      <c r="Y11" s="598"/>
      <c r="Z11" s="598"/>
      <c r="AA11" s="598">
        <v>545.76</v>
      </c>
      <c r="AB11" s="598"/>
      <c r="AC11" s="598"/>
      <c r="AD11" s="598"/>
      <c r="AE11" s="598"/>
      <c r="AF11" s="598">
        <v>545.76</v>
      </c>
      <c r="AG11" s="598"/>
      <c r="AH11" s="598"/>
      <c r="AI11" s="598"/>
      <c r="AJ11" s="598"/>
      <c r="AK11" s="598"/>
      <c r="AL11" s="598"/>
      <c r="AM11" s="598"/>
      <c r="AN11" s="598"/>
      <c r="AO11" s="598"/>
      <c r="AP11" s="598">
        <v>545.76</v>
      </c>
      <c r="AQ11" s="598"/>
      <c r="AR11" s="598"/>
      <c r="AS11" s="598"/>
      <c r="AT11" s="598"/>
      <c r="AU11" s="599">
        <v>545.76</v>
      </c>
      <c r="AV11" s="600">
        <f t="shared" si="1"/>
        <v>2183.04</v>
      </c>
      <c r="AW11" s="601">
        <f>(R11*R3)+(S11*S3)+(T11*T3)+(U11*U3)+(V11*V3)+(W11*W3)+(X11*X3)+(Y11*Y3)+(Z11*Z3)+(AA11*AA3)+(AB11*AB3)+(AC11*AC3)+(AD11*AD3)+(AE11*AE3)+(AF11*AF3)+(AG11*AG3)+(AH11*AH3)+(AI11*AI3)+(AJ11*AJ3)+(AK11*AK3)+(AL11*AL3)+(AM11*AM3)+(AN11*AN3)+(AO11*AO3)+(AP11*AP3)+(AQ11*AQ3)+(AR11*AR3)+(AS11*AS3)+(AT11*AT3)+(AU11*AU3)</f>
        <v>218.304</v>
      </c>
      <c r="AX11" s="602">
        <f t="shared" si="2"/>
        <v>2401.3440000000001</v>
      </c>
      <c r="AY11" s="35"/>
      <c r="AZ11" s="26"/>
      <c r="BB11" s="27"/>
    </row>
    <row r="12" spans="1:54">
      <c r="A12" s="858"/>
      <c r="B12" s="203"/>
      <c r="C12" s="481" t="s">
        <v>548</v>
      </c>
      <c r="D12" s="204" t="s">
        <v>549</v>
      </c>
      <c r="E12" s="449" t="s">
        <v>539</v>
      </c>
      <c r="F12" s="450"/>
      <c r="G12" s="451"/>
      <c r="H12" s="452"/>
      <c r="I12" s="450"/>
      <c r="J12" s="451"/>
      <c r="K12" s="451"/>
      <c r="L12" s="451"/>
      <c r="M12" s="451"/>
      <c r="N12" s="451"/>
      <c r="O12" s="451"/>
      <c r="P12" s="451"/>
      <c r="Q12" s="597"/>
      <c r="R12" s="598"/>
      <c r="S12" s="598"/>
      <c r="T12" s="598"/>
      <c r="U12" s="598"/>
      <c r="V12" s="598">
        <v>6152.451</v>
      </c>
      <c r="W12" s="598"/>
      <c r="X12" s="598"/>
      <c r="Y12" s="598"/>
      <c r="Z12" s="598"/>
      <c r="AA12" s="598"/>
      <c r="AB12" s="598"/>
      <c r="AC12" s="598"/>
      <c r="AD12" s="598"/>
      <c r="AE12" s="598"/>
      <c r="AF12" s="598"/>
      <c r="AG12" s="598"/>
      <c r="AH12" s="598"/>
      <c r="AI12" s="598"/>
      <c r="AJ12" s="598"/>
      <c r="AK12" s="598">
        <v>6152.451</v>
      </c>
      <c r="AL12" s="598"/>
      <c r="AM12" s="598"/>
      <c r="AN12" s="598"/>
      <c r="AO12" s="598"/>
      <c r="AP12" s="598"/>
      <c r="AQ12" s="598"/>
      <c r="AR12" s="598"/>
      <c r="AS12" s="598"/>
      <c r="AT12" s="598"/>
      <c r="AU12" s="599"/>
      <c r="AV12" s="600">
        <f t="shared" si="1"/>
        <v>12304.902</v>
      </c>
      <c r="AW12" s="601">
        <f>(R12*R3)+(S12*S3)+(T12*T3)+(U12*U3)+(V12*V3)+(W12*W3)+(X12*X3)+(Y12*Y3)+(Z12*Z3)+(AA12*AA3)+(AB12*AB3)+(AC12*AC3)+(AD12*AD3)+(AE12*AE3)+(AF12*AF3)+(AG12*AG3)+(AH12*AH3)+(AI12*AI3)+(AJ12*AJ3)+(AK12*AK3)+(AL12*AL3)+(AM12*AM3)+(AN12*AN3)+(AO12*AO3)+(AP12*AP3)+(AQ12*AQ3)+(AR12*AR3)+(AS12*AS3)+(AT12*AT3)+(AU12*AU3)</f>
        <v>1230.4902000000002</v>
      </c>
      <c r="AX12" s="602">
        <f t="shared" si="2"/>
        <v>13535.3922</v>
      </c>
      <c r="AY12" s="35"/>
      <c r="AZ12" s="26"/>
      <c r="BB12" s="27"/>
    </row>
    <row r="13" spans="1:54">
      <c r="A13" s="858"/>
      <c r="B13" s="203"/>
      <c r="C13" s="481" t="s">
        <v>550</v>
      </c>
      <c r="D13" s="204" t="s">
        <v>546</v>
      </c>
      <c r="E13" s="449" t="s">
        <v>547</v>
      </c>
      <c r="F13" s="450"/>
      <c r="G13" s="451"/>
      <c r="H13" s="452"/>
      <c r="I13" s="450"/>
      <c r="J13" s="451"/>
      <c r="K13" s="451"/>
      <c r="L13" s="451"/>
      <c r="M13" s="451"/>
      <c r="N13" s="451"/>
      <c r="O13" s="451"/>
      <c r="P13" s="451"/>
      <c r="Q13" s="597"/>
      <c r="R13" s="598"/>
      <c r="S13" s="598"/>
      <c r="T13" s="598"/>
      <c r="U13" s="598"/>
      <c r="V13" s="598"/>
      <c r="W13" s="598"/>
      <c r="X13" s="598"/>
      <c r="Y13" s="598"/>
      <c r="Z13" s="598"/>
      <c r="AA13" s="598">
        <v>855</v>
      </c>
      <c r="AB13" s="598"/>
      <c r="AC13" s="598"/>
      <c r="AD13" s="598"/>
      <c r="AE13" s="598"/>
      <c r="AF13" s="598">
        <v>855</v>
      </c>
      <c r="AG13" s="598"/>
      <c r="AH13" s="598"/>
      <c r="AI13" s="598"/>
      <c r="AJ13" s="598"/>
      <c r="AK13" s="598"/>
      <c r="AL13" s="598"/>
      <c r="AM13" s="598"/>
      <c r="AN13" s="598"/>
      <c r="AO13" s="598"/>
      <c r="AP13" s="598">
        <v>855</v>
      </c>
      <c r="AQ13" s="598"/>
      <c r="AR13" s="598"/>
      <c r="AS13" s="598"/>
      <c r="AT13" s="598"/>
      <c r="AU13" s="599">
        <v>855</v>
      </c>
      <c r="AV13" s="600">
        <f t="shared" si="1"/>
        <v>3420</v>
      </c>
      <c r="AW13" s="601">
        <f>(R13*R3)+(S13*S3)+(T13*T3)+(U13*U3)+(V13*V3)+(W13*W3)+(X13*X3)+(Y13*Y3)+(Z13*Z3)+(AA13*AA3)+(AB13*AB3)+(AC13*AC3)+(AD13*AD3)+(AE13*AE3)+(AF13*AF3)+(AG13*AG3)+(AH13*AH3)+(AI13*AI3)+(AJ13*AJ3)+(AK13*AK3)+(AL13*AL3)+(AM13*AM3)+(AN13*AN3)+(AO13*AO3)+(AP13*AP3)+(AQ13*AQ3)+(AR13*AR3)+(AS13*AS3)+(AT13*AT3)+(AU13*AU3)</f>
        <v>342</v>
      </c>
      <c r="AX13" s="602">
        <f t="shared" si="2"/>
        <v>3762</v>
      </c>
      <c r="AY13" s="35"/>
      <c r="AZ13" s="26"/>
      <c r="BB13" s="27"/>
    </row>
    <row r="14" spans="1:54">
      <c r="A14" s="858"/>
      <c r="B14" s="203"/>
      <c r="C14" s="481" t="s">
        <v>551</v>
      </c>
      <c r="D14" s="204" t="s">
        <v>549</v>
      </c>
      <c r="E14" s="449" t="s">
        <v>539</v>
      </c>
      <c r="F14" s="450"/>
      <c r="G14" s="451"/>
      <c r="H14" s="452"/>
      <c r="I14" s="450"/>
      <c r="J14" s="451"/>
      <c r="K14" s="451"/>
      <c r="L14" s="451"/>
      <c r="M14" s="451"/>
      <c r="N14" s="451"/>
      <c r="O14" s="451"/>
      <c r="P14" s="451"/>
      <c r="Q14" s="597"/>
      <c r="R14" s="598"/>
      <c r="S14" s="598"/>
      <c r="T14" s="598"/>
      <c r="U14" s="598"/>
      <c r="V14" s="598">
        <v>4469.0020000000004</v>
      </c>
      <c r="W14" s="598"/>
      <c r="X14" s="598"/>
      <c r="Y14" s="598"/>
      <c r="Z14" s="598"/>
      <c r="AA14" s="598"/>
      <c r="AB14" s="598"/>
      <c r="AC14" s="598"/>
      <c r="AD14" s="598"/>
      <c r="AE14" s="598"/>
      <c r="AF14" s="598"/>
      <c r="AG14" s="598"/>
      <c r="AH14" s="598"/>
      <c r="AI14" s="598"/>
      <c r="AJ14" s="598"/>
      <c r="AK14" s="598">
        <v>4469.0020000000004</v>
      </c>
      <c r="AL14" s="598"/>
      <c r="AM14" s="598"/>
      <c r="AN14" s="598"/>
      <c r="AO14" s="598"/>
      <c r="AP14" s="598"/>
      <c r="AQ14" s="598"/>
      <c r="AR14" s="598"/>
      <c r="AS14" s="598"/>
      <c r="AT14" s="598"/>
      <c r="AU14" s="599"/>
      <c r="AV14" s="600">
        <f t="shared" si="1"/>
        <v>8938.0040000000008</v>
      </c>
      <c r="AW14" s="601">
        <f>(R14*R3)+(S14*S3)+(T14*T3)+(U14*U3)+(V14*V3)+(W14*W3)+(X14*X3)+(Y14*Y3)+(Z14*Z3)+(AA14*AA3)+(AB14*AB3)+(AC14*AC3)+(AD14*AD3)+(AE14*AE3)+(AF14*AF3)+(AG14*AG3)+(AH14*AH3)+(AI14*AI3)+(AJ14*AJ3)+(AK14*AK3)+(AL14*AL3)+(AM14*AM3)+(AN14*AN3)+(AO14*AO3)+(AP14*AP3)+(AQ14*AQ3)+(AR14*AR3)+(AS14*AS3)+(AT14*AT3)+(AU14*AU3)</f>
        <v>893.80040000000008</v>
      </c>
      <c r="AX14" s="602">
        <f t="shared" si="2"/>
        <v>9831.8044000000009</v>
      </c>
      <c r="AY14" s="35"/>
      <c r="AZ14" s="26"/>
      <c r="BB14" s="27"/>
    </row>
    <row r="15" spans="1:54">
      <c r="A15" s="858"/>
      <c r="B15" s="535" t="s">
        <v>552</v>
      </c>
      <c r="C15" s="536"/>
      <c r="D15" s="537"/>
      <c r="E15" s="538"/>
      <c r="F15" s="539"/>
      <c r="G15" s="540"/>
      <c r="H15" s="541"/>
      <c r="I15" s="539"/>
      <c r="J15" s="540"/>
      <c r="K15" s="540"/>
      <c r="L15" s="540"/>
      <c r="M15" s="540"/>
      <c r="N15" s="540"/>
      <c r="O15" s="540"/>
      <c r="P15" s="540"/>
      <c r="Q15" s="591"/>
      <c r="R15" s="592">
        <f t="shared" ref="R15:AU15" si="4">SUM(R16:R21)</f>
        <v>0</v>
      </c>
      <c r="S15" s="592">
        <f t="shared" si="4"/>
        <v>0</v>
      </c>
      <c r="T15" s="592">
        <f t="shared" si="4"/>
        <v>0</v>
      </c>
      <c r="U15" s="592">
        <f t="shared" si="4"/>
        <v>0</v>
      </c>
      <c r="V15" s="592">
        <f>SUM(V16:V21)</f>
        <v>11839.815000000001</v>
      </c>
      <c r="W15" s="592">
        <f t="shared" si="4"/>
        <v>0</v>
      </c>
      <c r="X15" s="592">
        <f t="shared" si="4"/>
        <v>0</v>
      </c>
      <c r="Y15" s="592">
        <f t="shared" si="4"/>
        <v>0</v>
      </c>
      <c r="Z15" s="592">
        <f t="shared" si="4"/>
        <v>0</v>
      </c>
      <c r="AA15" s="592">
        <f t="shared" si="4"/>
        <v>0</v>
      </c>
      <c r="AB15" s="592">
        <f t="shared" si="4"/>
        <v>0</v>
      </c>
      <c r="AC15" s="592">
        <f t="shared" si="4"/>
        <v>0</v>
      </c>
      <c r="AD15" s="592">
        <f t="shared" si="4"/>
        <v>0</v>
      </c>
      <c r="AE15" s="592">
        <f t="shared" si="4"/>
        <v>0</v>
      </c>
      <c r="AF15" s="592">
        <f t="shared" si="4"/>
        <v>0</v>
      </c>
      <c r="AG15" s="592">
        <f t="shared" si="4"/>
        <v>0</v>
      </c>
      <c r="AH15" s="592">
        <f t="shared" si="4"/>
        <v>0</v>
      </c>
      <c r="AI15" s="592">
        <f t="shared" si="4"/>
        <v>0</v>
      </c>
      <c r="AJ15" s="592">
        <f t="shared" si="4"/>
        <v>0</v>
      </c>
      <c r="AK15" s="592">
        <f t="shared" si="4"/>
        <v>16002.385</v>
      </c>
      <c r="AL15" s="592">
        <f t="shared" si="4"/>
        <v>0</v>
      </c>
      <c r="AM15" s="592">
        <f t="shared" si="4"/>
        <v>0</v>
      </c>
      <c r="AN15" s="592">
        <f t="shared" si="4"/>
        <v>0</v>
      </c>
      <c r="AO15" s="592">
        <f t="shared" si="4"/>
        <v>0</v>
      </c>
      <c r="AP15" s="592">
        <f t="shared" si="4"/>
        <v>0</v>
      </c>
      <c r="AQ15" s="592">
        <f t="shared" si="4"/>
        <v>0</v>
      </c>
      <c r="AR15" s="592">
        <f t="shared" si="4"/>
        <v>0</v>
      </c>
      <c r="AS15" s="592">
        <f t="shared" si="4"/>
        <v>0</v>
      </c>
      <c r="AT15" s="592">
        <f t="shared" si="4"/>
        <v>0</v>
      </c>
      <c r="AU15" s="593">
        <f t="shared" si="4"/>
        <v>0</v>
      </c>
      <c r="AV15" s="594">
        <f t="shared" si="1"/>
        <v>27842.2</v>
      </c>
      <c r="AW15" s="595">
        <f>(R15*R3)+(S15*S3)+(T15*T3)+(U15*U3)+(V15*V3)+(W15*W3)+(X15*X3)+(Y15*Y3)+(Z15*Z3)+(AA15*AA3)+(AB15*AB3)+(AC15*AC3)+(AD15*AD3)+(AE15*AE3)+(AF15*AF3)+(AG15*AG3)+(AH15*AH3)+(AI15*AI3)+(AJ15*AJ3)+(AK15*AK3)+(AL15*AL3)+(AM15*AM3)+(AN15*AN3)+(AO15*AO3)+(AP15*AP3)+(AQ15*AQ3)+(AR15*AR3)+(AS15*AS3)+(AT15*AT3)+(AU15*AU3)</f>
        <v>2784.2200000000003</v>
      </c>
      <c r="AX15" s="596">
        <f t="shared" si="2"/>
        <v>30626.420000000002</v>
      </c>
      <c r="AY15" s="35"/>
      <c r="AZ15" s="26"/>
      <c r="BB15" s="27"/>
    </row>
    <row r="16" spans="1:54">
      <c r="A16" s="858"/>
      <c r="B16" s="203"/>
      <c r="C16" s="481" t="s">
        <v>553</v>
      </c>
      <c r="D16" s="204" t="s">
        <v>549</v>
      </c>
      <c r="E16" s="449" t="s">
        <v>539</v>
      </c>
      <c r="F16" s="450"/>
      <c r="G16" s="451"/>
      <c r="H16" s="452"/>
      <c r="I16" s="450"/>
      <c r="J16" s="451"/>
      <c r="K16" s="451"/>
      <c r="L16" s="451"/>
      <c r="M16" s="451"/>
      <c r="N16" s="451"/>
      <c r="O16" s="451"/>
      <c r="P16" s="451"/>
      <c r="Q16" s="597"/>
      <c r="R16" s="598"/>
      <c r="S16" s="598"/>
      <c r="T16" s="598"/>
      <c r="U16" s="598"/>
      <c r="V16" s="598">
        <v>7117.2640000000001</v>
      </c>
      <c r="W16" s="598"/>
      <c r="X16" s="598"/>
      <c r="Y16" s="598"/>
      <c r="Z16" s="598"/>
      <c r="AA16" s="598"/>
      <c r="AB16" s="598"/>
      <c r="AC16" s="598"/>
      <c r="AD16" s="598"/>
      <c r="AE16" s="598"/>
      <c r="AF16" s="598"/>
      <c r="AG16" s="598"/>
      <c r="AH16" s="598"/>
      <c r="AI16" s="598"/>
      <c r="AJ16" s="598"/>
      <c r="AK16" s="598">
        <v>7117.2640000000001</v>
      </c>
      <c r="AL16" s="598"/>
      <c r="AM16" s="598"/>
      <c r="AN16" s="598"/>
      <c r="AO16" s="598"/>
      <c r="AP16" s="598"/>
      <c r="AQ16" s="598"/>
      <c r="AR16" s="598"/>
      <c r="AS16" s="598"/>
      <c r="AT16" s="598"/>
      <c r="AU16" s="599"/>
      <c r="AV16" s="600">
        <f t="shared" si="1"/>
        <v>14234.528</v>
      </c>
      <c r="AW16" s="601">
        <f>(R16*R3)+(S16*S3)+(T16*T3)+(U16*U3)+(V16*V3)+(W16*W3)+(X16*X3)+(Y16*Y3)+(Z16*Z3)+(AA16*AA3)+(AB16*AB3)+(AC16*AC3)+(AD16*AD3)+(AE16*AE3)+(AF16*AF3)+(AG16*AG3)+(AH16*AH3)+(AI16*AI3)+(AJ16*AJ3)+(AK16*AK3)+(AL16*AL3)+(AM16*AM3)+(AN16*AN3)+(AO16*AO3)+(AP16*AP3)+(AQ16*AQ3)+(AR16*AR3)+(AS16*AS3)+(AT16*AT3)+(AU16*AU3)</f>
        <v>1423.4528</v>
      </c>
      <c r="AX16" s="602">
        <f t="shared" si="2"/>
        <v>15657.980800000001</v>
      </c>
      <c r="AY16" s="35"/>
      <c r="AZ16" s="26"/>
      <c r="BB16" s="27"/>
    </row>
    <row r="17" spans="1:54">
      <c r="A17" s="858"/>
      <c r="B17" s="203"/>
      <c r="C17" s="481" t="s">
        <v>554</v>
      </c>
      <c r="D17" s="204" t="s">
        <v>549</v>
      </c>
      <c r="E17" s="449" t="s">
        <v>541</v>
      </c>
      <c r="F17" s="450"/>
      <c r="G17" s="451"/>
      <c r="H17" s="452"/>
      <c r="I17" s="450"/>
      <c r="J17" s="451"/>
      <c r="K17" s="451"/>
      <c r="L17" s="451"/>
      <c r="M17" s="451"/>
      <c r="N17" s="451"/>
      <c r="O17" s="451"/>
      <c r="P17" s="451"/>
      <c r="Q17" s="597"/>
      <c r="R17" s="598"/>
      <c r="S17" s="598"/>
      <c r="T17" s="598"/>
      <c r="U17" s="598"/>
      <c r="V17" s="598"/>
      <c r="W17" s="598"/>
      <c r="X17" s="598"/>
      <c r="Y17" s="598"/>
      <c r="Z17" s="598"/>
      <c r="AA17" s="598"/>
      <c r="AB17" s="598"/>
      <c r="AC17" s="598"/>
      <c r="AD17" s="598"/>
      <c r="AE17" s="598"/>
      <c r="AF17" s="598"/>
      <c r="AG17" s="598"/>
      <c r="AH17" s="598"/>
      <c r="AI17" s="598"/>
      <c r="AJ17" s="598"/>
      <c r="AK17" s="598">
        <v>1282.848</v>
      </c>
      <c r="AL17" s="598"/>
      <c r="AM17" s="598"/>
      <c r="AN17" s="598"/>
      <c r="AO17" s="598"/>
      <c r="AP17" s="598"/>
      <c r="AQ17" s="598"/>
      <c r="AR17" s="598"/>
      <c r="AS17" s="598"/>
      <c r="AT17" s="598"/>
      <c r="AU17" s="599"/>
      <c r="AV17" s="600">
        <f t="shared" si="1"/>
        <v>1282.848</v>
      </c>
      <c r="AW17" s="601">
        <f>(R17*R3)+(S17*S3)+(T17*T3)+(U17*U3)+(V17*V3)+(W17*W3)+(X17*X3)+(Y17*Y3)+(Z17*Z3)+(AA17*AA3)+(AB17*AB3)+(AC17*AC3)+(AD17*AD3)+(AE17*AE3)+(AF17*AF3)+(AG17*AG3)+(AH17*AH3)+(AI17*AI3)+(AJ17*AJ3)+(AK17*AK3)+(AL17*AL3)+(AM17*AM3)+(AN17*AN3)+(AO17*AO3)+(AP17*AP3)+(AQ17*AQ3)+(AR17*AR3)+(AS17*AS3)+(AT17*AT3)+(AU17*AU3)</f>
        <v>128.28479999999999</v>
      </c>
      <c r="AX17" s="602">
        <f t="shared" si="2"/>
        <v>1411.1327999999999</v>
      </c>
      <c r="AY17" s="35"/>
      <c r="AZ17" s="26"/>
      <c r="BB17" s="27"/>
    </row>
    <row r="18" spans="1:54" ht="24">
      <c r="A18" s="858"/>
      <c r="B18" s="203"/>
      <c r="C18" s="481" t="s">
        <v>555</v>
      </c>
      <c r="D18" s="204" t="s">
        <v>546</v>
      </c>
      <c r="E18" s="449" t="s">
        <v>539</v>
      </c>
      <c r="F18" s="450"/>
      <c r="G18" s="451"/>
      <c r="H18" s="452"/>
      <c r="I18" s="450"/>
      <c r="J18" s="451"/>
      <c r="K18" s="451"/>
      <c r="L18" s="451"/>
      <c r="M18" s="451"/>
      <c r="N18" s="451"/>
      <c r="O18" s="451"/>
      <c r="P18" s="451"/>
      <c r="Q18" s="597"/>
      <c r="R18" s="598"/>
      <c r="S18" s="598"/>
      <c r="T18" s="598"/>
      <c r="U18" s="598"/>
      <c r="V18" s="598">
        <v>3849.8539999999998</v>
      </c>
      <c r="W18" s="598"/>
      <c r="X18" s="598"/>
      <c r="Y18" s="598"/>
      <c r="Z18" s="598"/>
      <c r="AA18" s="598"/>
      <c r="AB18" s="598"/>
      <c r="AC18" s="598"/>
      <c r="AD18" s="598"/>
      <c r="AE18" s="598"/>
      <c r="AF18" s="598"/>
      <c r="AG18" s="598"/>
      <c r="AH18" s="598"/>
      <c r="AI18" s="598"/>
      <c r="AJ18" s="598"/>
      <c r="AK18" s="598">
        <v>3849.8539999999998</v>
      </c>
      <c r="AL18" s="598"/>
      <c r="AM18" s="598"/>
      <c r="AN18" s="598"/>
      <c r="AO18" s="598"/>
      <c r="AP18" s="598"/>
      <c r="AQ18" s="598"/>
      <c r="AR18" s="598"/>
      <c r="AS18" s="598"/>
      <c r="AT18" s="598"/>
      <c r="AU18" s="599"/>
      <c r="AV18" s="600">
        <f t="shared" si="1"/>
        <v>7699.7079999999996</v>
      </c>
      <c r="AW18" s="601">
        <f>(R18*R3)+(S18*S3)+(T18*T3)+(U18*U3)+(V18*V3)+(W18*W3)+(X18*X3)+(Y18*Y3)+(Z18*Z3)+(AA18*AA3)+(AB18*AB3)+(AC18*AC3)+(AD18*AD3)+(AE18*AE3)+(AF18*AF3)+(AG18*AG3)+(AH18*AH3)+(AI18*AI3)+(AJ18*AJ3)+(AK18*AK3)+(AL18*AL3)+(AM18*AM3)+(AN18*AN3)+(AO18*AO3)+(AP18*AP3)+(AQ18*AQ3)+(AR18*AR3)+(AS18*AS3)+(AT18*AT3)+(AU18*AU3)</f>
        <v>769.97080000000005</v>
      </c>
      <c r="AX18" s="602">
        <f t="shared" si="2"/>
        <v>8469.6787999999997</v>
      </c>
      <c r="AY18" s="35"/>
      <c r="AZ18" s="26"/>
      <c r="BB18" s="27"/>
    </row>
    <row r="19" spans="1:54">
      <c r="A19" s="858"/>
      <c r="B19" s="203"/>
      <c r="C19" s="481" t="s">
        <v>556</v>
      </c>
      <c r="D19" s="204" t="s">
        <v>549</v>
      </c>
      <c r="E19" s="449" t="s">
        <v>541</v>
      </c>
      <c r="F19" s="450"/>
      <c r="G19" s="451"/>
      <c r="H19" s="452"/>
      <c r="I19" s="450"/>
      <c r="J19" s="451"/>
      <c r="K19" s="451"/>
      <c r="L19" s="451"/>
      <c r="M19" s="451"/>
      <c r="N19" s="451"/>
      <c r="O19" s="451"/>
      <c r="P19" s="451"/>
      <c r="Q19" s="597"/>
      <c r="R19" s="598"/>
      <c r="S19" s="598"/>
      <c r="T19" s="598"/>
      <c r="U19" s="598"/>
      <c r="V19" s="598"/>
      <c r="W19" s="598"/>
      <c r="X19" s="598"/>
      <c r="Y19" s="598"/>
      <c r="Z19" s="598"/>
      <c r="AA19" s="598"/>
      <c r="AB19" s="598"/>
      <c r="AC19" s="598"/>
      <c r="AD19" s="598"/>
      <c r="AE19" s="598"/>
      <c r="AF19" s="598"/>
      <c r="AG19" s="598"/>
      <c r="AH19" s="598"/>
      <c r="AI19" s="598"/>
      <c r="AJ19" s="598"/>
      <c r="AK19" s="598">
        <v>2879.7220000000002</v>
      </c>
      <c r="AL19" s="598"/>
      <c r="AM19" s="598"/>
      <c r="AN19" s="598"/>
      <c r="AO19" s="598"/>
      <c r="AP19" s="598"/>
      <c r="AQ19" s="598"/>
      <c r="AR19" s="598"/>
      <c r="AS19" s="598"/>
      <c r="AT19" s="598"/>
      <c r="AU19" s="599"/>
      <c r="AV19" s="600">
        <f t="shared" si="1"/>
        <v>2879.7220000000002</v>
      </c>
      <c r="AW19" s="601">
        <f>(R19*R3)+(S19*S3)+(T19*T3)+(U19*U3)+(V19*V3)+(W19*W3)+(X19*X3)+(Y19*Y3)+(Z19*Z3)+(AA19*AA3)+(AB19*AB3)+(AC19*AC3)+(AD19*AD3)+(AE19*AE3)+(AF19*AF3)+(AG19*AG3)+(AH19*AH3)+(AI19*AI3)+(AJ19*AJ3)+(AK19*AK3)+(AL19*AL3)+(AM19*AM3)+(AN19*AN3)+(AO19*AO3)+(AP19*AP3)+(AQ19*AQ3)+(AR19*AR3)+(AS19*AS3)+(AT19*AT3)+(AU19*AU3)</f>
        <v>287.97220000000004</v>
      </c>
      <c r="AX19" s="602">
        <f t="shared" si="2"/>
        <v>3167.6942000000004</v>
      </c>
      <c r="AY19" s="35"/>
      <c r="AZ19" s="26"/>
      <c r="BB19" s="27"/>
    </row>
    <row r="20" spans="1:54" ht="24">
      <c r="A20" s="858"/>
      <c r="B20" s="203"/>
      <c r="C20" s="481" t="s">
        <v>557</v>
      </c>
      <c r="D20" s="204" t="s">
        <v>546</v>
      </c>
      <c r="E20" s="449" t="s">
        <v>539</v>
      </c>
      <c r="F20" s="450"/>
      <c r="G20" s="451"/>
      <c r="H20" s="452"/>
      <c r="I20" s="450"/>
      <c r="J20" s="451"/>
      <c r="K20" s="451"/>
      <c r="L20" s="451"/>
      <c r="M20" s="451"/>
      <c r="N20" s="451"/>
      <c r="O20" s="451"/>
      <c r="P20" s="451"/>
      <c r="Q20" s="597"/>
      <c r="R20" s="598"/>
      <c r="S20" s="598"/>
      <c r="T20" s="598"/>
      <c r="U20" s="598"/>
      <c r="V20" s="598">
        <v>863.91600000000005</v>
      </c>
      <c r="W20" s="598"/>
      <c r="X20" s="598"/>
      <c r="Y20" s="598"/>
      <c r="Z20" s="598"/>
      <c r="AA20" s="598"/>
      <c r="AB20" s="598"/>
      <c r="AC20" s="598"/>
      <c r="AD20" s="598"/>
      <c r="AE20" s="598"/>
      <c r="AF20" s="598"/>
      <c r="AG20" s="598"/>
      <c r="AH20" s="598"/>
      <c r="AI20" s="598"/>
      <c r="AJ20" s="598"/>
      <c r="AK20" s="598">
        <v>863.91600000000005</v>
      </c>
      <c r="AL20" s="598"/>
      <c r="AM20" s="598"/>
      <c r="AN20" s="598"/>
      <c r="AO20" s="598"/>
      <c r="AP20" s="598"/>
      <c r="AQ20" s="598"/>
      <c r="AR20" s="598"/>
      <c r="AS20" s="598"/>
      <c r="AT20" s="598"/>
      <c r="AU20" s="599"/>
      <c r="AV20" s="600">
        <f t="shared" si="1"/>
        <v>1727.8320000000001</v>
      </c>
      <c r="AW20" s="601">
        <f>(R20*R3)+(S20*S3)+(T20*T3)+(U20*U3)+(V20*V3)+(W20*W3)+(X20*X3)+(Y20*Y3)+(Z20*Z3)+(AA20*AA3)+(AB20*AB3)+(AC20*AC3)+(AD20*AD3)+(AE20*AE3)+(AF20*AF3)+(AG20*AG3)+(AH20*AH3)+(AI20*AI3)+(AJ20*AJ3)+(AK20*AK3)+(AL20*AL3)+(AM20*AM3)+(AN20*AN3)+(AO20*AO3)+(AP20*AP3)+(AQ20*AQ3)+(AR20*AR3)+(AS20*AS3)+(AT20*AT3)+(AU20*AU3)</f>
        <v>172.78320000000002</v>
      </c>
      <c r="AX20" s="602">
        <f t="shared" si="2"/>
        <v>1900.6152000000002</v>
      </c>
      <c r="AY20" s="35"/>
      <c r="AZ20" s="26"/>
      <c r="BB20" s="27"/>
    </row>
    <row r="21" spans="1:54">
      <c r="A21" s="858"/>
      <c r="B21" s="203"/>
      <c r="C21" s="481" t="s">
        <v>558</v>
      </c>
      <c r="D21" s="204" t="s">
        <v>546</v>
      </c>
      <c r="E21" s="449" t="s">
        <v>539</v>
      </c>
      <c r="F21" s="450"/>
      <c r="G21" s="451"/>
      <c r="H21" s="452"/>
      <c r="I21" s="450"/>
      <c r="J21" s="451"/>
      <c r="K21" s="451"/>
      <c r="L21" s="451"/>
      <c r="M21" s="451"/>
      <c r="N21" s="451"/>
      <c r="O21" s="451"/>
      <c r="P21" s="451"/>
      <c r="Q21" s="597"/>
      <c r="R21" s="598"/>
      <c r="S21" s="598"/>
      <c r="T21" s="598"/>
      <c r="U21" s="598"/>
      <c r="V21" s="598">
        <v>8.7810000000000006</v>
      </c>
      <c r="W21" s="598"/>
      <c r="X21" s="598"/>
      <c r="Y21" s="598"/>
      <c r="Z21" s="598"/>
      <c r="AA21" s="598"/>
      <c r="AB21" s="598"/>
      <c r="AC21" s="598"/>
      <c r="AD21" s="598"/>
      <c r="AE21" s="598"/>
      <c r="AF21" s="598"/>
      <c r="AG21" s="598"/>
      <c r="AH21" s="598"/>
      <c r="AI21" s="598"/>
      <c r="AJ21" s="598"/>
      <c r="AK21" s="598">
        <v>8.7810000000000006</v>
      </c>
      <c r="AL21" s="598"/>
      <c r="AM21" s="598"/>
      <c r="AN21" s="598"/>
      <c r="AO21" s="598"/>
      <c r="AP21" s="598"/>
      <c r="AQ21" s="598"/>
      <c r="AR21" s="598"/>
      <c r="AS21" s="598"/>
      <c r="AT21" s="598"/>
      <c r="AU21" s="599"/>
      <c r="AV21" s="600">
        <f t="shared" si="1"/>
        <v>17.562000000000001</v>
      </c>
      <c r="AW21" s="601">
        <f>(R21*R3)+(S21*S3)+(T21*T3)+(U21*U3)+(V21*V3)+(W21*W3)+(X21*X3)+(Y21*Y3)+(Z21*Z3)+(AA21*AA3)+(AB21*AB3)+(AC21*AC3)+(AD21*AD3)+(AE21*AE3)+(AF21*AF3)+(AG21*AG3)+(AH21*AH3)+(AI21*AI3)+(AJ21*AJ3)+(AK21*AK3)+(AL21*AL3)+(AM21*AM3)+(AN21*AN3)+(AO21*AO3)+(AP21*AP3)+(AQ21*AQ3)+(AR21*AR3)+(AS21*AS3)+(AT21*AT3)+(AU21*AU3)</f>
        <v>1.7562000000000002</v>
      </c>
      <c r="AX21" s="602">
        <f t="shared" si="2"/>
        <v>19.318200000000001</v>
      </c>
      <c r="AY21" s="35"/>
      <c r="AZ21" s="26"/>
      <c r="BB21" s="27"/>
    </row>
    <row r="22" spans="1:54">
      <c r="A22" s="858"/>
      <c r="B22" s="535" t="s">
        <v>559</v>
      </c>
      <c r="C22" s="536"/>
      <c r="D22" s="537"/>
      <c r="E22" s="538"/>
      <c r="F22" s="539"/>
      <c r="G22" s="540"/>
      <c r="H22" s="541"/>
      <c r="I22" s="539"/>
      <c r="J22" s="540"/>
      <c r="K22" s="540"/>
      <c r="L22" s="540"/>
      <c r="M22" s="540"/>
      <c r="N22" s="540"/>
      <c r="O22" s="540"/>
      <c r="P22" s="540"/>
      <c r="Q22" s="591"/>
      <c r="R22" s="592">
        <f t="shared" ref="R22:AU22" si="5">SUM(R23:R26)</f>
        <v>0</v>
      </c>
      <c r="S22" s="592">
        <f t="shared" si="5"/>
        <v>0</v>
      </c>
      <c r="T22" s="592">
        <f t="shared" si="5"/>
        <v>0</v>
      </c>
      <c r="U22" s="592">
        <f t="shared" si="5"/>
        <v>0</v>
      </c>
      <c r="V22" s="592">
        <f>SUM(V23:V26)</f>
        <v>26929.249</v>
      </c>
      <c r="W22" s="592">
        <f t="shared" si="5"/>
        <v>0</v>
      </c>
      <c r="X22" s="592">
        <f t="shared" si="5"/>
        <v>0</v>
      </c>
      <c r="Y22" s="592">
        <f t="shared" si="5"/>
        <v>0</v>
      </c>
      <c r="Z22" s="592">
        <f t="shared" si="5"/>
        <v>0</v>
      </c>
      <c r="AA22" s="592">
        <f t="shared" si="5"/>
        <v>0</v>
      </c>
      <c r="AB22" s="592">
        <f t="shared" si="5"/>
        <v>0</v>
      </c>
      <c r="AC22" s="592">
        <f t="shared" si="5"/>
        <v>0</v>
      </c>
      <c r="AD22" s="592">
        <f t="shared" si="5"/>
        <v>0</v>
      </c>
      <c r="AE22" s="592">
        <f t="shared" si="5"/>
        <v>0</v>
      </c>
      <c r="AF22" s="592">
        <f t="shared" si="5"/>
        <v>0</v>
      </c>
      <c r="AG22" s="592">
        <f t="shared" si="5"/>
        <v>0</v>
      </c>
      <c r="AH22" s="592">
        <f t="shared" si="5"/>
        <v>0</v>
      </c>
      <c r="AI22" s="592">
        <f t="shared" si="5"/>
        <v>0</v>
      </c>
      <c r="AJ22" s="592">
        <f t="shared" si="5"/>
        <v>0</v>
      </c>
      <c r="AK22" s="592">
        <f t="shared" si="5"/>
        <v>26929.249</v>
      </c>
      <c r="AL22" s="592">
        <f t="shared" si="5"/>
        <v>0</v>
      </c>
      <c r="AM22" s="592">
        <f t="shared" si="5"/>
        <v>0</v>
      </c>
      <c r="AN22" s="592">
        <f t="shared" si="5"/>
        <v>0</v>
      </c>
      <c r="AO22" s="592">
        <f t="shared" si="5"/>
        <v>0</v>
      </c>
      <c r="AP22" s="592">
        <f t="shared" si="5"/>
        <v>0</v>
      </c>
      <c r="AQ22" s="592">
        <f t="shared" si="5"/>
        <v>0</v>
      </c>
      <c r="AR22" s="592">
        <f t="shared" si="5"/>
        <v>0</v>
      </c>
      <c r="AS22" s="592">
        <f t="shared" si="5"/>
        <v>0</v>
      </c>
      <c r="AT22" s="592">
        <f t="shared" si="5"/>
        <v>0</v>
      </c>
      <c r="AU22" s="593">
        <f t="shared" si="5"/>
        <v>0</v>
      </c>
      <c r="AV22" s="594">
        <f t="shared" si="1"/>
        <v>53858.498</v>
      </c>
      <c r="AW22" s="595">
        <f>(R22*R3)+(S22*S3)+(T22*T3)+(U22*U3)+(V22*V3)+(W22*W3)+(X22*X3)+(Y22*Y3)+(Z22*Z3)+(AA22*AA3)+(AB22*AB3)+(AC22*AC3)+(AD22*AD3)+(AE22*AE3)+(AF22*AF3)+(AG22*AG3)+(AH22*AH3)+(AI22*AI3)+(AJ22*AJ3)+(AK22*AK3)+(AL22*AL3)+(AM22*AM3)+(AN22*AN3)+(AO22*AO3)+(AP22*AP3)+(AQ22*AQ3)+(AR22*AR3)+(AS22*AS3)+(AT22*AT3)+(AU22*AU3)</f>
        <v>5385.8498</v>
      </c>
      <c r="AX22" s="596">
        <f t="shared" si="2"/>
        <v>59244.347800000003</v>
      </c>
      <c r="AY22" s="35"/>
      <c r="AZ22" s="26"/>
      <c r="BB22" s="27"/>
    </row>
    <row r="23" spans="1:54">
      <c r="A23" s="858"/>
      <c r="B23" s="203"/>
      <c r="C23" s="481" t="s">
        <v>560</v>
      </c>
      <c r="D23" s="204" t="s">
        <v>546</v>
      </c>
      <c r="E23" s="449" t="s">
        <v>539</v>
      </c>
      <c r="F23" s="450"/>
      <c r="G23" s="451"/>
      <c r="H23" s="452"/>
      <c r="I23" s="450"/>
      <c r="J23" s="451"/>
      <c r="K23" s="451"/>
      <c r="L23" s="451"/>
      <c r="M23" s="451"/>
      <c r="N23" s="451"/>
      <c r="O23" s="451"/>
      <c r="P23" s="451"/>
      <c r="Q23" s="597"/>
      <c r="R23" s="598"/>
      <c r="S23" s="598"/>
      <c r="T23" s="598"/>
      <c r="U23" s="598"/>
      <c r="V23" s="598">
        <v>397.15</v>
      </c>
      <c r="W23" s="598"/>
      <c r="X23" s="598"/>
      <c r="Y23" s="598"/>
      <c r="Z23" s="598"/>
      <c r="AA23" s="598"/>
      <c r="AB23" s="598"/>
      <c r="AC23" s="598"/>
      <c r="AD23" s="598"/>
      <c r="AE23" s="598"/>
      <c r="AF23" s="598"/>
      <c r="AG23" s="598"/>
      <c r="AH23" s="598"/>
      <c r="AI23" s="598"/>
      <c r="AJ23" s="598"/>
      <c r="AK23" s="598">
        <v>397.15</v>
      </c>
      <c r="AL23" s="598"/>
      <c r="AM23" s="598"/>
      <c r="AN23" s="598"/>
      <c r="AO23" s="598"/>
      <c r="AP23" s="598"/>
      <c r="AQ23" s="598"/>
      <c r="AR23" s="598"/>
      <c r="AS23" s="598"/>
      <c r="AT23" s="598"/>
      <c r="AU23" s="599"/>
      <c r="AV23" s="600">
        <f t="shared" si="1"/>
        <v>794.3</v>
      </c>
      <c r="AW23" s="601">
        <f>(R23*R3)+(S23*S3)+(T23*T3)+(U23*U3)+(V23*V3)+(W23*W3)+(X23*X3)+(Y23*Y3)+(Z23*Z3)+(AA23*AA3)+(AB23*AB3)+(AC23*AC3)+(AD23*AD3)+(AE23*AE3)+(AF23*AF3)+(AG23*AG3)+(AH23*AH3)+(AI23*AI3)+(AJ23*AJ3)+(AK23*AK3)+(AL23*AL3)+(AM23*AM3)+(AN23*AN3)+(AO23*AO3)+(AP23*AP3)+(AQ23*AQ3)+(AR23*AR3)+(AS23*AS3)+(AT23*AT3)+(AU23*AU3)</f>
        <v>79.430000000000007</v>
      </c>
      <c r="AX23" s="602">
        <f t="shared" si="2"/>
        <v>873.73</v>
      </c>
      <c r="AY23" s="35"/>
      <c r="AZ23" s="26"/>
      <c r="BB23" s="27"/>
    </row>
    <row r="24" spans="1:54">
      <c r="A24" s="858"/>
      <c r="B24" s="203"/>
      <c r="C24" s="481" t="s">
        <v>561</v>
      </c>
      <c r="D24" s="204" t="s">
        <v>562</v>
      </c>
      <c r="E24" s="449" t="s">
        <v>539</v>
      </c>
      <c r="F24" s="450"/>
      <c r="G24" s="451"/>
      <c r="H24" s="452"/>
      <c r="I24" s="450"/>
      <c r="J24" s="451"/>
      <c r="K24" s="451"/>
      <c r="L24" s="451"/>
      <c r="M24" s="451"/>
      <c r="N24" s="451"/>
      <c r="O24" s="451"/>
      <c r="P24" s="451"/>
      <c r="Q24" s="597"/>
      <c r="R24" s="598"/>
      <c r="S24" s="598"/>
      <c r="T24" s="598"/>
      <c r="U24" s="598"/>
      <c r="V24" s="598">
        <v>12011.115</v>
      </c>
      <c r="W24" s="598"/>
      <c r="X24" s="598"/>
      <c r="Y24" s="598"/>
      <c r="Z24" s="598"/>
      <c r="AA24" s="598"/>
      <c r="AB24" s="598"/>
      <c r="AC24" s="598"/>
      <c r="AD24" s="598"/>
      <c r="AE24" s="598"/>
      <c r="AF24" s="598"/>
      <c r="AG24" s="598"/>
      <c r="AH24" s="598"/>
      <c r="AI24" s="598"/>
      <c r="AJ24" s="598"/>
      <c r="AK24" s="598">
        <v>12011.115</v>
      </c>
      <c r="AL24" s="598"/>
      <c r="AM24" s="598"/>
      <c r="AN24" s="598"/>
      <c r="AO24" s="598"/>
      <c r="AP24" s="598"/>
      <c r="AQ24" s="598"/>
      <c r="AR24" s="598"/>
      <c r="AS24" s="598"/>
      <c r="AT24" s="598"/>
      <c r="AU24" s="599"/>
      <c r="AV24" s="600">
        <f t="shared" si="1"/>
        <v>24022.23</v>
      </c>
      <c r="AW24" s="601">
        <f>(R24*R3)+(S24*S3)+(T24*T3)+(U24*U3)+(V24*V3)+(W24*W3)+(X24*X3)+(Y24*Y3)+(Z24*Z3)+(AA24*AA3)+(AB24*AB3)+(AC24*AC3)+(AD24*AD3)+(AE24*AE3)+(AF24*AF3)+(AG24*AG3)+(AH24*AH3)+(AI24*AI3)+(AJ24*AJ3)+(AK24*AK3)+(AL24*AL3)+(AM24*AM3)+(AN24*AN3)+(AO24*AO3)+(AP24*AP3)+(AQ24*AQ3)+(AR24*AR3)+(AS24*AS3)+(AT24*AT3)+(AU24*AU3)</f>
        <v>2402.223</v>
      </c>
      <c r="AX24" s="602">
        <f t="shared" si="2"/>
        <v>26424.453000000001</v>
      </c>
      <c r="AY24" s="35"/>
      <c r="AZ24" s="26"/>
      <c r="BB24" s="27"/>
    </row>
    <row r="25" spans="1:54">
      <c r="A25" s="858"/>
      <c r="B25" s="203"/>
      <c r="C25" s="481" t="s">
        <v>563</v>
      </c>
      <c r="D25" s="204" t="s">
        <v>546</v>
      </c>
      <c r="E25" s="449" t="s">
        <v>539</v>
      </c>
      <c r="F25" s="450"/>
      <c r="G25" s="451"/>
      <c r="H25" s="452"/>
      <c r="I25" s="450"/>
      <c r="J25" s="451"/>
      <c r="K25" s="451"/>
      <c r="L25" s="451"/>
      <c r="M25" s="451"/>
      <c r="N25" s="451"/>
      <c r="O25" s="451"/>
      <c r="P25" s="451"/>
      <c r="Q25" s="597"/>
      <c r="R25" s="598"/>
      <c r="S25" s="598"/>
      <c r="T25" s="598"/>
      <c r="U25" s="598"/>
      <c r="V25" s="598">
        <v>5174.7479999999996</v>
      </c>
      <c r="W25" s="598"/>
      <c r="X25" s="598"/>
      <c r="Y25" s="598"/>
      <c r="Z25" s="598"/>
      <c r="AA25" s="598"/>
      <c r="AB25" s="598"/>
      <c r="AC25" s="598"/>
      <c r="AD25" s="598"/>
      <c r="AE25" s="598"/>
      <c r="AF25" s="598"/>
      <c r="AG25" s="598"/>
      <c r="AH25" s="598"/>
      <c r="AI25" s="598"/>
      <c r="AJ25" s="598"/>
      <c r="AK25" s="598">
        <v>5174.7479999999996</v>
      </c>
      <c r="AL25" s="598"/>
      <c r="AM25" s="598"/>
      <c r="AN25" s="598"/>
      <c r="AO25" s="598"/>
      <c r="AP25" s="598"/>
      <c r="AQ25" s="598"/>
      <c r="AR25" s="598"/>
      <c r="AS25" s="598"/>
      <c r="AT25" s="598"/>
      <c r="AU25" s="599"/>
      <c r="AV25" s="600">
        <f t="shared" si="1"/>
        <v>10349.495999999999</v>
      </c>
      <c r="AW25" s="601">
        <f>(R25*R3)+(S25*S3)+(T25*T3)+(U25*U3)+(V25*V3)+(W25*W3)+(X25*X3)+(Y25*Y3)+(Z25*Z3)+(AA25*AA3)+(AB25*AB3)+(AC25*AC3)+(AD25*AD3)+(AE25*AE3)+(AF25*AF3)+(AG25*AG3)+(AH25*AH3)+(AI25*AI3)+(AJ25*AJ3)+(AK25*AK3)+(AL25*AL3)+(AM25*AM3)+(AN25*AN3)+(AO25*AO3)+(AP25*AP3)+(AQ25*AQ3)+(AR25*AR3)+(AS25*AS3)+(AT25*AT3)+(AU25*AU3)</f>
        <v>1034.9495999999999</v>
      </c>
      <c r="AX25" s="602">
        <f t="shared" si="2"/>
        <v>11384.445599999999</v>
      </c>
      <c r="AY25" s="35"/>
      <c r="AZ25" s="26"/>
      <c r="BB25" s="27"/>
    </row>
    <row r="26" spans="1:54">
      <c r="A26" s="858"/>
      <c r="B26" s="203"/>
      <c r="C26" s="481" t="s">
        <v>564</v>
      </c>
      <c r="D26" s="204" t="s">
        <v>565</v>
      </c>
      <c r="E26" s="449" t="s">
        <v>539</v>
      </c>
      <c r="F26" s="450"/>
      <c r="G26" s="451"/>
      <c r="H26" s="452"/>
      <c r="I26" s="450"/>
      <c r="J26" s="451"/>
      <c r="K26" s="451"/>
      <c r="L26" s="451"/>
      <c r="M26" s="451"/>
      <c r="N26" s="451"/>
      <c r="O26" s="451"/>
      <c r="P26" s="451"/>
      <c r="Q26" s="597"/>
      <c r="R26" s="598"/>
      <c r="S26" s="598"/>
      <c r="T26" s="598"/>
      <c r="U26" s="598"/>
      <c r="V26" s="598">
        <v>9346.2360000000008</v>
      </c>
      <c r="W26" s="598"/>
      <c r="X26" s="598"/>
      <c r="Y26" s="598"/>
      <c r="Z26" s="598"/>
      <c r="AA26" s="598"/>
      <c r="AB26" s="598"/>
      <c r="AC26" s="598"/>
      <c r="AD26" s="598"/>
      <c r="AE26" s="598"/>
      <c r="AF26" s="598"/>
      <c r="AG26" s="598"/>
      <c r="AH26" s="598"/>
      <c r="AI26" s="598"/>
      <c r="AJ26" s="598"/>
      <c r="AK26" s="598">
        <v>9346.2360000000008</v>
      </c>
      <c r="AL26" s="598"/>
      <c r="AM26" s="598"/>
      <c r="AN26" s="598"/>
      <c r="AO26" s="598"/>
      <c r="AP26" s="598"/>
      <c r="AQ26" s="598"/>
      <c r="AR26" s="598"/>
      <c r="AS26" s="598"/>
      <c r="AT26" s="598"/>
      <c r="AU26" s="599"/>
      <c r="AV26" s="600">
        <f t="shared" si="1"/>
        <v>18692.472000000002</v>
      </c>
      <c r="AW26" s="601">
        <f>(R26*R3)+(S26*S3)+(T26*T3)+(U26*U3)+(V26*V3)+(W26*W3)+(X26*X3)+(Y26*Y3)+(Z26*Z3)+(AA26*AA3)+(AB26*AB3)+(AC26*AC3)+(AD26*AD3)+(AE26*AE3)+(AF26*AF3)+(AG26*AG3)+(AH26*AH3)+(AI26*AI3)+(AJ26*AJ3)+(AK26*AK3)+(AL26*AL3)+(AM26*AM3)+(AN26*AN3)+(AO26*AO3)+(AP26*AP3)+(AQ26*AQ3)+(AR26*AR3)+(AS26*AS3)+(AT26*AT3)+(AU26*AU3)</f>
        <v>1869.2472000000002</v>
      </c>
      <c r="AX26" s="602">
        <f t="shared" si="2"/>
        <v>20561.719200000003</v>
      </c>
      <c r="AY26" s="35"/>
      <c r="AZ26" s="26"/>
      <c r="BB26" s="27"/>
    </row>
    <row r="27" spans="1:54">
      <c r="A27" s="858"/>
      <c r="B27" s="535" t="s">
        <v>566</v>
      </c>
      <c r="C27" s="536"/>
      <c r="D27" s="537"/>
      <c r="E27" s="538"/>
      <c r="F27" s="539"/>
      <c r="G27" s="540"/>
      <c r="H27" s="541"/>
      <c r="I27" s="539"/>
      <c r="J27" s="540"/>
      <c r="K27" s="540"/>
      <c r="L27" s="540"/>
      <c r="M27" s="540"/>
      <c r="N27" s="540"/>
      <c r="O27" s="540"/>
      <c r="P27" s="540"/>
      <c r="Q27" s="591"/>
      <c r="R27" s="592">
        <f t="shared" ref="R27:AU27" si="6">SUM(R28:R34)</f>
        <v>0</v>
      </c>
      <c r="S27" s="592">
        <f t="shared" si="6"/>
        <v>0</v>
      </c>
      <c r="T27" s="592">
        <f t="shared" si="6"/>
        <v>1488.2560000000001</v>
      </c>
      <c r="U27" s="592">
        <f t="shared" si="6"/>
        <v>0</v>
      </c>
      <c r="V27" s="592">
        <f>SUM(V28:V34)</f>
        <v>5234.5379999999996</v>
      </c>
      <c r="W27" s="592">
        <f t="shared" si="6"/>
        <v>0</v>
      </c>
      <c r="X27" s="592">
        <f t="shared" si="6"/>
        <v>0</v>
      </c>
      <c r="Y27" s="592">
        <f t="shared" si="6"/>
        <v>0</v>
      </c>
      <c r="Z27" s="592">
        <f t="shared" si="6"/>
        <v>0</v>
      </c>
      <c r="AA27" s="592">
        <f t="shared" si="6"/>
        <v>1392.77</v>
      </c>
      <c r="AB27" s="592">
        <f t="shared" si="6"/>
        <v>0</v>
      </c>
      <c r="AC27" s="592">
        <f t="shared" si="6"/>
        <v>0</v>
      </c>
      <c r="AD27" s="592">
        <f t="shared" si="6"/>
        <v>1488.2560000000001</v>
      </c>
      <c r="AE27" s="592">
        <f t="shared" si="6"/>
        <v>0</v>
      </c>
      <c r="AF27" s="592">
        <f t="shared" si="6"/>
        <v>1392.77</v>
      </c>
      <c r="AG27" s="592">
        <f t="shared" si="6"/>
        <v>0</v>
      </c>
      <c r="AH27" s="592">
        <f t="shared" si="6"/>
        <v>0</v>
      </c>
      <c r="AI27" s="592">
        <f t="shared" si="6"/>
        <v>0</v>
      </c>
      <c r="AJ27" s="592">
        <f t="shared" si="6"/>
        <v>0</v>
      </c>
      <c r="AK27" s="592">
        <f t="shared" si="6"/>
        <v>5234.5379999999996</v>
      </c>
      <c r="AL27" s="592">
        <f t="shared" si="6"/>
        <v>0</v>
      </c>
      <c r="AM27" s="592">
        <f t="shared" si="6"/>
        <v>0</v>
      </c>
      <c r="AN27" s="592">
        <f t="shared" si="6"/>
        <v>1488.2560000000001</v>
      </c>
      <c r="AO27" s="592">
        <f t="shared" si="6"/>
        <v>0</v>
      </c>
      <c r="AP27" s="592">
        <f t="shared" si="6"/>
        <v>1392.77</v>
      </c>
      <c r="AQ27" s="592">
        <f t="shared" si="6"/>
        <v>0</v>
      </c>
      <c r="AR27" s="592">
        <f t="shared" si="6"/>
        <v>0</v>
      </c>
      <c r="AS27" s="592">
        <f t="shared" si="6"/>
        <v>0</v>
      </c>
      <c r="AT27" s="592">
        <f t="shared" si="6"/>
        <v>0</v>
      </c>
      <c r="AU27" s="593">
        <f t="shared" si="6"/>
        <v>1392.77</v>
      </c>
      <c r="AV27" s="594">
        <f t="shared" si="1"/>
        <v>20504.924000000003</v>
      </c>
      <c r="AW27" s="595">
        <f>(R27*R3)+(S27*S3)+(T27*T3)+(U27*U3)+(V27*V3)+(W27*W3)+(X27*X3)+(Y27*Y3)+(Z27*Z3)+(AA27*AA3)+(AB27*AB3)+(AC27*AC3)+(AD27*AD3)+(AE27*AE3)+(AF27*AF3)+(AG27*AG3)+(AH27*AH3)+(AI27*AI3)+(AJ27*AJ3)+(AK27*AK3)+(AL27*AL3)+(AM27*AM3)+(AN27*AN3)+(AO27*AO3)+(AP27*AP3)+(AQ27*AQ3)+(AR27*AR3)+(AS27*AS3)+(AT27*AT3)+(AU27*AU3)</f>
        <v>2050.4924000000001</v>
      </c>
      <c r="AX27" s="596">
        <f t="shared" si="2"/>
        <v>22555.416400000002</v>
      </c>
      <c r="AY27" s="35"/>
      <c r="AZ27" s="26"/>
      <c r="BB27" s="27"/>
    </row>
    <row r="28" spans="1:54" ht="24">
      <c r="A28" s="858"/>
      <c r="B28" s="203"/>
      <c r="C28" s="481" t="s">
        <v>567</v>
      </c>
      <c r="D28" s="204" t="s">
        <v>562</v>
      </c>
      <c r="E28" s="449" t="s">
        <v>547</v>
      </c>
      <c r="F28" s="450"/>
      <c r="G28" s="451"/>
      <c r="H28" s="452"/>
      <c r="I28" s="450"/>
      <c r="J28" s="451"/>
      <c r="K28" s="451"/>
      <c r="L28" s="451"/>
      <c r="M28" s="451"/>
      <c r="N28" s="451"/>
      <c r="O28" s="451"/>
      <c r="P28" s="451"/>
      <c r="Q28" s="597"/>
      <c r="R28" s="598"/>
      <c r="S28" s="598"/>
      <c r="T28" s="598"/>
      <c r="U28" s="598"/>
      <c r="V28" s="629">
        <v>659.78599999999994</v>
      </c>
      <c r="W28" s="628"/>
      <c r="X28" s="598"/>
      <c r="Y28" s="598"/>
      <c r="Z28" s="598"/>
      <c r="AA28" s="629">
        <v>659.78599999999994</v>
      </c>
      <c r="AB28" s="598"/>
      <c r="AC28" s="598"/>
      <c r="AD28" s="598"/>
      <c r="AE28" s="598"/>
      <c r="AF28" s="629">
        <v>659.78599999999994</v>
      </c>
      <c r="AG28" s="598"/>
      <c r="AH28" s="598"/>
      <c r="AI28" s="598"/>
      <c r="AJ28" s="598"/>
      <c r="AK28" s="629">
        <v>659.78599999999994</v>
      </c>
      <c r="AL28" s="598"/>
      <c r="AM28" s="598"/>
      <c r="AN28" s="598"/>
      <c r="AO28" s="598"/>
      <c r="AP28" s="629">
        <v>659.78599999999994</v>
      </c>
      <c r="AQ28" s="598"/>
      <c r="AR28" s="598"/>
      <c r="AS28" s="598"/>
      <c r="AT28" s="598"/>
      <c r="AU28" s="629">
        <v>659.78599999999994</v>
      </c>
      <c r="AV28" s="600">
        <f t="shared" si="1"/>
        <v>3958.7159999999999</v>
      </c>
      <c r="AW28" s="601">
        <f>(R28*R3)+(S28*S3)+(T28*T3)+(U28*U3)+(V28*V3)+(W28*W3)+(X28*X3)+(Y28*Y3)+(Z28*Z3)+(AA28*AA3)+(AB28*AB3)+(AC28*AC3)+(AD28*AD3)+(AE28*AE3)+(AF28*AF3)+(AG28*AG3)+(AH28*AH3)+(AI28*AI3)+(AJ28*AJ3)+(AK28*AK3)+(AL28*AL3)+(AM28*AM3)+(AN28*AN3)+(AO28*AO3)+(AP28*AP3)+(AQ28*AQ3)+(AR28*AR3)+(AS28*AS3)+(AT28*AT3)+(AU28*AU3)</f>
        <v>395.87160000000006</v>
      </c>
      <c r="AX28" s="602">
        <f t="shared" si="2"/>
        <v>4354.5875999999998</v>
      </c>
      <c r="AY28" s="35"/>
      <c r="AZ28" s="26"/>
      <c r="BB28" s="27"/>
    </row>
    <row r="29" spans="1:54" ht="24">
      <c r="A29" s="858"/>
      <c r="B29" s="203"/>
      <c r="C29" s="481" t="s">
        <v>568</v>
      </c>
      <c r="D29" s="204" t="s">
        <v>562</v>
      </c>
      <c r="E29" s="449" t="s">
        <v>547</v>
      </c>
      <c r="F29" s="450"/>
      <c r="G29" s="451"/>
      <c r="H29" s="452"/>
      <c r="I29" s="450"/>
      <c r="J29" s="451"/>
      <c r="K29" s="451"/>
      <c r="L29" s="451"/>
      <c r="M29" s="451"/>
      <c r="N29" s="451"/>
      <c r="O29" s="451"/>
      <c r="P29" s="451"/>
      <c r="Q29" s="597"/>
      <c r="R29" s="598"/>
      <c r="S29" s="598"/>
      <c r="T29" s="598"/>
      <c r="U29" s="598"/>
      <c r="V29" s="598">
        <v>732.98400000000004</v>
      </c>
      <c r="W29" s="598"/>
      <c r="X29" s="598"/>
      <c r="Y29" s="598"/>
      <c r="Z29" s="598"/>
      <c r="AA29" s="598">
        <v>732.98400000000004</v>
      </c>
      <c r="AB29" s="598"/>
      <c r="AC29" s="598"/>
      <c r="AD29" s="598"/>
      <c r="AE29" s="598"/>
      <c r="AF29" s="598">
        <v>732.98400000000004</v>
      </c>
      <c r="AG29" s="598"/>
      <c r="AH29" s="598"/>
      <c r="AI29" s="598"/>
      <c r="AJ29" s="598"/>
      <c r="AK29" s="598">
        <v>732.98400000000004</v>
      </c>
      <c r="AL29" s="598"/>
      <c r="AM29" s="598"/>
      <c r="AN29" s="598"/>
      <c r="AO29" s="598"/>
      <c r="AP29" s="598">
        <v>732.98400000000004</v>
      </c>
      <c r="AQ29" s="598"/>
      <c r="AR29" s="598"/>
      <c r="AS29" s="598"/>
      <c r="AT29" s="598"/>
      <c r="AU29" s="599">
        <v>732.98400000000004</v>
      </c>
      <c r="AV29" s="600">
        <f t="shared" si="1"/>
        <v>4397.9040000000005</v>
      </c>
      <c r="AW29" s="601">
        <f>(R29*R3)+(S29*S3)+(T29*T3)+(U29*U3)+(V29*V3)+(W29*W3)+(X29*X3)+(Y29*Y3)+(Z29*Z3)+(AA29*AA3)+(AB29*AB3)+(AC29*AC3)+(AD29*AD3)+(AE29*AE3)+(AF29*AF3)+(AG29*AG3)+(AH29*AH3)+(AI29*AI3)+(AJ29*AJ3)+(AK29*AK3)+(AL29*AL3)+(AM29*AM3)+(AN29*AN3)+(AO29*AO3)+(AP29*AP3)+(AQ29*AQ3)+(AR29*AR3)+(AS29*AS3)+(AT29*AT3)+(AU29*AU3)</f>
        <v>439.79040000000003</v>
      </c>
      <c r="AX29" s="602">
        <f t="shared" si="2"/>
        <v>4837.6944000000003</v>
      </c>
      <c r="AY29" s="35"/>
      <c r="AZ29" s="26"/>
      <c r="BB29" s="27"/>
    </row>
    <row r="30" spans="1:54" ht="24">
      <c r="A30" s="858"/>
      <c r="B30" s="203"/>
      <c r="C30" s="481" t="s">
        <v>569</v>
      </c>
      <c r="D30" s="204" t="s">
        <v>562</v>
      </c>
      <c r="E30" s="449" t="s">
        <v>539</v>
      </c>
      <c r="F30" s="450"/>
      <c r="G30" s="451"/>
      <c r="H30" s="452"/>
      <c r="I30" s="450"/>
      <c r="J30" s="451"/>
      <c r="K30" s="451"/>
      <c r="L30" s="451"/>
      <c r="M30" s="451"/>
      <c r="N30" s="451"/>
      <c r="O30" s="451"/>
      <c r="P30" s="451"/>
      <c r="Q30" s="597"/>
      <c r="R30" s="598"/>
      <c r="S30" s="598"/>
      <c r="T30" s="598"/>
      <c r="U30" s="598"/>
      <c r="V30" s="598">
        <v>309.12</v>
      </c>
      <c r="W30" s="598"/>
      <c r="X30" s="598"/>
      <c r="Y30" s="598"/>
      <c r="Z30" s="598"/>
      <c r="AA30" s="598"/>
      <c r="AB30" s="598"/>
      <c r="AC30" s="598"/>
      <c r="AD30" s="598"/>
      <c r="AE30" s="598"/>
      <c r="AF30" s="598"/>
      <c r="AG30" s="598"/>
      <c r="AH30" s="598"/>
      <c r="AI30" s="598"/>
      <c r="AJ30" s="598"/>
      <c r="AK30" s="598">
        <v>309.12</v>
      </c>
      <c r="AL30" s="598"/>
      <c r="AM30" s="598"/>
      <c r="AN30" s="598"/>
      <c r="AO30" s="598"/>
      <c r="AP30" s="598"/>
      <c r="AQ30" s="598"/>
      <c r="AR30" s="598"/>
      <c r="AS30" s="598"/>
      <c r="AT30" s="598"/>
      <c r="AU30" s="599"/>
      <c r="AV30" s="600">
        <f>SUM(R30:AU30)</f>
        <v>618.24</v>
      </c>
      <c r="AW30" s="601">
        <f>(R30*R3)+(S30*S3)+(T30*T3)+(U30*U3)+(V30*V3)+(W30*W3)+(X30*X3)+(Y30*Y3)+(Z30*Z3)+(AA30*AA3)+(AB30*AB3)+(AC30*AC3)+(AD30*AD3)+(AE30*AE3)+(AF30*AF3)+(AG30*AG3)+(AH30*AH3)+(AI30*AI3)+(AJ30*AJ3)+(AK30*AK3)+(AL30*AL3)+(AM30*AM3)+(AN30*AN3)+(AO30*AO3)+(AP30*AP3)+(AQ30*AQ3)+(AR30*AR3)+(AS30*AS3)+(AT30*AT3)+(AU30*AU3)</f>
        <v>61.824000000000005</v>
      </c>
      <c r="AX30" s="602">
        <f>AV30+AW30</f>
        <v>680.06399999999996</v>
      </c>
      <c r="AY30" s="35"/>
      <c r="AZ30" s="26"/>
      <c r="BB30" s="27"/>
    </row>
    <row r="31" spans="1:54" ht="24">
      <c r="A31" s="858"/>
      <c r="B31" s="203"/>
      <c r="C31" s="481" t="s">
        <v>735</v>
      </c>
      <c r="D31" s="204" t="s">
        <v>562</v>
      </c>
      <c r="E31" s="449" t="s">
        <v>734</v>
      </c>
      <c r="F31" s="450"/>
      <c r="G31" s="451"/>
      <c r="H31" s="452"/>
      <c r="I31" s="450"/>
      <c r="J31" s="451"/>
      <c r="K31" s="451"/>
      <c r="L31" s="451"/>
      <c r="M31" s="451"/>
      <c r="N31" s="451"/>
      <c r="O31" s="451"/>
      <c r="P31" s="451"/>
      <c r="Q31" s="597"/>
      <c r="R31" s="598"/>
      <c r="S31" s="598"/>
      <c r="T31" s="598">
        <v>1488.2560000000001</v>
      </c>
      <c r="U31" s="598"/>
      <c r="V31" s="598"/>
      <c r="W31" s="598"/>
      <c r="X31" s="598"/>
      <c r="Y31" s="598"/>
      <c r="Z31" s="598"/>
      <c r="AA31" s="598"/>
      <c r="AB31" s="598"/>
      <c r="AC31" s="598"/>
      <c r="AD31" s="598">
        <v>1488.2560000000001</v>
      </c>
      <c r="AE31" s="598"/>
      <c r="AF31" s="598"/>
      <c r="AG31" s="598"/>
      <c r="AH31" s="598"/>
      <c r="AI31" s="598"/>
      <c r="AJ31" s="598"/>
      <c r="AK31" s="598"/>
      <c r="AL31" s="598"/>
      <c r="AM31" s="598"/>
      <c r="AN31" s="598">
        <v>1488.2560000000001</v>
      </c>
      <c r="AO31" s="598"/>
      <c r="AP31" s="598"/>
      <c r="AQ31" s="598"/>
      <c r="AR31" s="598"/>
      <c r="AS31" s="598"/>
      <c r="AT31" s="598"/>
      <c r="AU31" s="599"/>
      <c r="AV31" s="600">
        <f>SUM(R31:AU31)</f>
        <v>4464.768</v>
      </c>
      <c r="AW31" s="601">
        <f>(R31*R3)+(S31*S3)+(T31*T3)+(U31*U3)+(V31*V3)+(W31*W3)+(X31*X3)+(Y31*Y3)+(Z31*Z3)+(AA31*AA3)+(AB31*AB3)+(AC31*AC3)+(AD31*AD3)+(AE31*AE3)+(AF31*AF3)+(AG31*AG3)+(AH31*AH3)+(AI31*AI3)+(AJ31*AJ3)+(AK31*AK3)+(AL31*AL3)+(AM31*AM3)+(AN31*AN3)+(AO31*AO3)+(AP31*AP3)+(AQ31*AQ3)+(AR31*AR3)+(AS31*AS3)+(AT31*AT3)+(AU31*AU3)</f>
        <v>446.47680000000003</v>
      </c>
      <c r="AX31" s="602">
        <f>AV31+AW31</f>
        <v>4911.2448000000004</v>
      </c>
      <c r="AY31" s="35"/>
      <c r="AZ31" s="26"/>
      <c r="BB31" s="27"/>
    </row>
    <row r="32" spans="1:54" ht="24">
      <c r="A32" s="858"/>
      <c r="B32" s="203"/>
      <c r="C32" s="481" t="s">
        <v>737</v>
      </c>
      <c r="D32" s="204" t="s">
        <v>562</v>
      </c>
      <c r="E32" s="449" t="s">
        <v>539</v>
      </c>
      <c r="F32" s="450"/>
      <c r="G32" s="451"/>
      <c r="H32" s="452"/>
      <c r="I32" s="450"/>
      <c r="J32" s="451"/>
      <c r="K32" s="451"/>
      <c r="L32" s="451"/>
      <c r="M32" s="451"/>
      <c r="N32" s="451"/>
      <c r="O32" s="451"/>
      <c r="P32" s="451"/>
      <c r="Q32" s="597"/>
      <c r="R32" s="598"/>
      <c r="S32" s="598"/>
      <c r="T32" s="598"/>
      <c r="U32" s="598"/>
      <c r="V32" s="598">
        <v>396.54700000000003</v>
      </c>
      <c r="W32" s="598"/>
      <c r="X32" s="598"/>
      <c r="Y32" s="598"/>
      <c r="Z32" s="598"/>
      <c r="AA32" s="598"/>
      <c r="AB32" s="598"/>
      <c r="AC32" s="598"/>
      <c r="AD32" s="598"/>
      <c r="AE32" s="598"/>
      <c r="AF32" s="598"/>
      <c r="AG32" s="598"/>
      <c r="AH32" s="598"/>
      <c r="AI32" s="598"/>
      <c r="AJ32" s="598"/>
      <c r="AK32" s="598">
        <v>396.54700000000003</v>
      </c>
      <c r="AL32" s="598"/>
      <c r="AM32" s="598"/>
      <c r="AN32" s="598"/>
      <c r="AO32" s="598"/>
      <c r="AP32" s="598"/>
      <c r="AQ32" s="598"/>
      <c r="AR32" s="598"/>
      <c r="AS32" s="598"/>
      <c r="AT32" s="598"/>
      <c r="AU32" s="599"/>
      <c r="AV32" s="600">
        <f t="shared" si="1"/>
        <v>793.09400000000005</v>
      </c>
      <c r="AW32" s="601">
        <f>(R32*R3)+(S32*S3)+(T32*T3)+(U32*U3)+(V32*V3)+(W32*W3)+(X32*X3)+(Y32*Y3)+(Z32*Z3)+(AA32*AA3)+(AB32*AB3)+(AC32*AC3)+(AD32*AD3)+(AE32*AE3)+(AF32*AF3)+(AG32*AG3)+(AH32*AH3)+(AI32*AI3)+(AJ32*AJ3)+(AK32*AK3)+(AL32*AL3)+(AM32*AM3)+(AN32*AN3)+(AO32*AO3)+(AP32*AP3)+(AQ32*AQ3)+(AR32*AR3)+(AS32*AS3)+(AT32*AT3)+(AU32*AU3)</f>
        <v>79.309400000000011</v>
      </c>
      <c r="AX32" s="602">
        <f t="shared" si="2"/>
        <v>872.40340000000003</v>
      </c>
      <c r="AY32" s="35"/>
      <c r="AZ32" s="26"/>
      <c r="BB32" s="27"/>
    </row>
    <row r="33" spans="1:54" ht="24">
      <c r="A33" s="858"/>
      <c r="B33" s="203"/>
      <c r="C33" s="481" t="s">
        <v>731</v>
      </c>
      <c r="D33" s="204" t="s">
        <v>571</v>
      </c>
      <c r="E33" s="449" t="s">
        <v>539</v>
      </c>
      <c r="F33" s="450"/>
      <c r="G33" s="451"/>
      <c r="H33" s="452"/>
      <c r="I33" s="450"/>
      <c r="J33" s="451"/>
      <c r="K33" s="451"/>
      <c r="L33" s="451"/>
      <c r="M33" s="451"/>
      <c r="N33" s="451"/>
      <c r="O33" s="451"/>
      <c r="P33" s="451"/>
      <c r="Q33" s="597"/>
      <c r="R33" s="598"/>
      <c r="S33" s="598"/>
      <c r="T33" s="598"/>
      <c r="U33" s="598"/>
      <c r="V33" s="598">
        <v>2365.8209999999999</v>
      </c>
      <c r="W33" s="598"/>
      <c r="X33" s="598"/>
      <c r="Y33" s="598"/>
      <c r="Z33" s="598"/>
      <c r="AA33" s="598"/>
      <c r="AB33" s="598"/>
      <c r="AC33" s="598"/>
      <c r="AD33" s="598"/>
      <c r="AE33" s="598"/>
      <c r="AF33" s="598"/>
      <c r="AG33" s="598"/>
      <c r="AH33" s="598"/>
      <c r="AI33" s="598"/>
      <c r="AJ33" s="598"/>
      <c r="AK33" s="598">
        <v>2365.8209999999999</v>
      </c>
      <c r="AL33" s="598"/>
      <c r="AM33" s="598"/>
      <c r="AN33" s="598"/>
      <c r="AO33" s="598"/>
      <c r="AP33" s="598"/>
      <c r="AQ33" s="598"/>
      <c r="AR33" s="598"/>
      <c r="AS33" s="598"/>
      <c r="AT33" s="598"/>
      <c r="AU33" s="599"/>
      <c r="AV33" s="600">
        <f t="shared" si="1"/>
        <v>4731.6419999999998</v>
      </c>
      <c r="AW33" s="601">
        <f>(R33*R3)+(S33*S3)+(T33*T3)+(U33*U3)+(V33*V3)+(W33*W3)+(X33*X3)+(Y33*Y3)+(Z33*Z3)+(AA33*AA3)+(AB33*AB3)+(AC33*AC3)+(AD33*AD3)+(AE33*AE3)+(AF33*AF3)+(AG33*AG3)+(AH33*AH3)+(AI33*AI3)+(AJ33*AJ3)+(AK33*AK3)+(AL33*AL3)+(AM33*AM3)+(AN33*AN3)+(AO33*AO3)+(AP33*AP3)+(AQ33*AQ3)+(AR33*AR3)+(AS33*AS3)+(AT33*AT3)+(AU33*AU3)</f>
        <v>473.16419999999999</v>
      </c>
      <c r="AX33" s="602">
        <f t="shared" si="2"/>
        <v>5204.8062</v>
      </c>
      <c r="AY33" s="35"/>
      <c r="AZ33" s="26"/>
      <c r="BB33" s="27"/>
    </row>
    <row r="34" spans="1:54" ht="24">
      <c r="A34" s="858"/>
      <c r="B34" s="203"/>
      <c r="C34" s="481" t="s">
        <v>732</v>
      </c>
      <c r="D34" s="204" t="s">
        <v>562</v>
      </c>
      <c r="E34" s="449" t="s">
        <v>539</v>
      </c>
      <c r="F34" s="450"/>
      <c r="G34" s="451"/>
      <c r="H34" s="452"/>
      <c r="I34" s="450"/>
      <c r="J34" s="451"/>
      <c r="K34" s="451"/>
      <c r="L34" s="451"/>
      <c r="M34" s="451"/>
      <c r="N34" s="451"/>
      <c r="O34" s="451"/>
      <c r="P34" s="451"/>
      <c r="Q34" s="597"/>
      <c r="R34" s="598"/>
      <c r="S34" s="598"/>
      <c r="T34" s="598"/>
      <c r="U34" s="598"/>
      <c r="V34" s="598">
        <v>770.28</v>
      </c>
      <c r="W34" s="598"/>
      <c r="X34" s="598"/>
      <c r="Y34" s="598"/>
      <c r="Z34" s="598"/>
      <c r="AA34" s="598"/>
      <c r="AB34" s="598"/>
      <c r="AC34" s="598"/>
      <c r="AD34" s="598"/>
      <c r="AE34" s="598"/>
      <c r="AF34" s="598"/>
      <c r="AG34" s="598"/>
      <c r="AH34" s="598"/>
      <c r="AI34" s="598"/>
      <c r="AJ34" s="598"/>
      <c r="AK34" s="598">
        <v>770.28</v>
      </c>
      <c r="AL34" s="598"/>
      <c r="AM34" s="598"/>
      <c r="AN34" s="598"/>
      <c r="AO34" s="598"/>
      <c r="AP34" s="598"/>
      <c r="AQ34" s="598"/>
      <c r="AR34" s="598"/>
      <c r="AS34" s="598"/>
      <c r="AT34" s="598"/>
      <c r="AU34" s="599"/>
      <c r="AV34" s="600">
        <f t="shared" si="1"/>
        <v>1540.56</v>
      </c>
      <c r="AW34" s="601">
        <f>(R34*R3)+(S34*S3)+(T34*T3)+(U34*U3)+(V34*V3)+(W34*W3)+(X34*X3)+(Y34*Y3)+(Z34*Z3)+(AA34*AA3)+(AB34*AB3)+(AC34*AC3)+(AD34*AD3)+(AE34*AE3)+(AF34*AF3)+(AG34*AG3)+(AH34*AH3)+(AI34*AI3)+(AJ34*AJ3)+(AK34*AK3)+(AL34*AL3)+(AM34*AM3)+(AN34*AN3)+(AO34*AO3)+(AP34*AP3)+(AQ34*AQ3)+(AR34*AR3)+(AS34*AS3)+(AT34*AT3)+(AU34*AU3)</f>
        <v>154.05600000000001</v>
      </c>
      <c r="AX34" s="602">
        <f t="shared" si="2"/>
        <v>1694.616</v>
      </c>
      <c r="AY34" s="35"/>
      <c r="AZ34" s="26"/>
      <c r="BB34" s="27"/>
    </row>
    <row r="35" spans="1:54">
      <c r="A35" s="858"/>
      <c r="B35" s="535" t="s">
        <v>572</v>
      </c>
      <c r="C35" s="536"/>
      <c r="D35" s="537"/>
      <c r="E35" s="538"/>
      <c r="F35" s="539"/>
      <c r="G35" s="540"/>
      <c r="H35" s="541"/>
      <c r="I35" s="539"/>
      <c r="J35" s="540"/>
      <c r="K35" s="540"/>
      <c r="L35" s="540"/>
      <c r="M35" s="540"/>
      <c r="N35" s="540"/>
      <c r="O35" s="540"/>
      <c r="P35" s="540"/>
      <c r="Q35" s="591"/>
      <c r="R35" s="592">
        <f t="shared" ref="R35:AU35" si="7">SUM(R36:R43)</f>
        <v>0</v>
      </c>
      <c r="S35" s="592">
        <f t="shared" si="7"/>
        <v>0</v>
      </c>
      <c r="T35" s="592">
        <f t="shared" si="7"/>
        <v>0</v>
      </c>
      <c r="U35" s="592">
        <f t="shared" si="7"/>
        <v>0</v>
      </c>
      <c r="V35" s="592">
        <f>SUM(V36:V43)</f>
        <v>0</v>
      </c>
      <c r="W35" s="592">
        <f t="shared" si="7"/>
        <v>0</v>
      </c>
      <c r="X35" s="592">
        <f t="shared" si="7"/>
        <v>0</v>
      </c>
      <c r="Y35" s="592">
        <f t="shared" si="7"/>
        <v>0</v>
      </c>
      <c r="Z35" s="592">
        <f t="shared" si="7"/>
        <v>0</v>
      </c>
      <c r="AA35" s="592">
        <f t="shared" si="7"/>
        <v>0</v>
      </c>
      <c r="AB35" s="592">
        <f t="shared" si="7"/>
        <v>0</v>
      </c>
      <c r="AC35" s="592">
        <f t="shared" si="7"/>
        <v>0</v>
      </c>
      <c r="AD35" s="592">
        <f t="shared" si="7"/>
        <v>0</v>
      </c>
      <c r="AE35" s="592">
        <f t="shared" si="7"/>
        <v>0</v>
      </c>
      <c r="AF35" s="592">
        <f t="shared" si="7"/>
        <v>0</v>
      </c>
      <c r="AG35" s="592">
        <f t="shared" si="7"/>
        <v>0</v>
      </c>
      <c r="AH35" s="592">
        <f t="shared" si="7"/>
        <v>0</v>
      </c>
      <c r="AI35" s="592">
        <f t="shared" si="7"/>
        <v>0</v>
      </c>
      <c r="AJ35" s="592">
        <f t="shared" si="7"/>
        <v>0</v>
      </c>
      <c r="AK35" s="592">
        <f t="shared" si="7"/>
        <v>0</v>
      </c>
      <c r="AL35" s="592">
        <f t="shared" si="7"/>
        <v>17853.900000000001</v>
      </c>
      <c r="AM35" s="592">
        <f t="shared" si="7"/>
        <v>0</v>
      </c>
      <c r="AN35" s="592">
        <f t="shared" si="7"/>
        <v>0</v>
      </c>
      <c r="AO35" s="592">
        <f t="shared" si="7"/>
        <v>0</v>
      </c>
      <c r="AP35" s="592">
        <f t="shared" si="7"/>
        <v>0</v>
      </c>
      <c r="AQ35" s="592">
        <f t="shared" si="7"/>
        <v>0</v>
      </c>
      <c r="AR35" s="592">
        <f t="shared" si="7"/>
        <v>0</v>
      </c>
      <c r="AS35" s="592">
        <f t="shared" si="7"/>
        <v>0</v>
      </c>
      <c r="AT35" s="592">
        <f t="shared" si="7"/>
        <v>0</v>
      </c>
      <c r="AU35" s="593">
        <f t="shared" si="7"/>
        <v>0</v>
      </c>
      <c r="AV35" s="594">
        <f t="shared" si="1"/>
        <v>17853.900000000001</v>
      </c>
      <c r="AW35" s="595">
        <f>(R35*R3)+(S35*S3)+(T35*T3)+(U35*U3)+(V35*V3)+(W35*W3)+(X35*X3)+(Y35*Y3)+(Z35*Z3)+(AA35*AA3)+(AB35*AB3)+(AC35*AC3)+(AD35*AD3)+(AE35*AE3)+(AF35*AF3)+(AG35*AG3)+(AH35*AH3)+(AI35*AI3)+(AJ35*AJ3)+(AK35*AK3)+(AL35*AL3)+(AM35*AM3)+(AN35*AN3)+(AO35*AO3)+(AP35*AP3)+(AQ35*AQ3)+(AR35*AR3)+(AS35*AS3)+(AT35*AT3)+(AU35*AU3)</f>
        <v>1785.3900000000003</v>
      </c>
      <c r="AX35" s="596">
        <f t="shared" si="2"/>
        <v>19639.29</v>
      </c>
      <c r="AY35" s="35"/>
      <c r="AZ35" s="26"/>
      <c r="BB35" s="27"/>
    </row>
    <row r="36" spans="1:54">
      <c r="A36" s="858"/>
      <c r="B36" s="203"/>
      <c r="C36" s="481" t="s">
        <v>573</v>
      </c>
      <c r="D36" s="204" t="s">
        <v>574</v>
      </c>
      <c r="E36" s="449" t="s">
        <v>575</v>
      </c>
      <c r="F36" s="450"/>
      <c r="G36" s="451"/>
      <c r="H36" s="452"/>
      <c r="I36" s="450"/>
      <c r="J36" s="451"/>
      <c r="K36" s="451"/>
      <c r="L36" s="451"/>
      <c r="M36" s="451"/>
      <c r="N36" s="451"/>
      <c r="O36" s="451"/>
      <c r="P36" s="451"/>
      <c r="Q36" s="597"/>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8"/>
      <c r="AO36" s="598"/>
      <c r="AP36" s="598"/>
      <c r="AQ36" s="598"/>
      <c r="AR36" s="598"/>
      <c r="AS36" s="598"/>
      <c r="AT36" s="598"/>
      <c r="AU36" s="599"/>
      <c r="AV36" s="600">
        <f t="shared" si="1"/>
        <v>0</v>
      </c>
      <c r="AW36" s="601">
        <f>(R36*R3)+(S36*S3)+(T36*T3)+(U36*U3)+(V36*V3)+(W36*W3)+(X36*X3)+(Y36*Y3)+(Z36*Z3)+(AA36*AA3)+(AB36*AB3)+(AC36*AC3)+(AD36*AD3)+(AE36*AE3)+(AF36*AF3)+(AG36*AG3)+(AH36*AH3)+(AI36*AI3)+(AJ36*AJ3)+(AK36*AK3)+(AL36*AL3)+(AM36*AM3)+(AN36*AN3)+(AO36*AO3)+(AP36*AP3)+(AQ36*AQ3)+(AR36*AR3)+(AS36*AS3)+(AT36*AT3)+(AU36*AU3)</f>
        <v>0</v>
      </c>
      <c r="AX36" s="602">
        <f t="shared" si="2"/>
        <v>0</v>
      </c>
      <c r="AY36" s="35"/>
      <c r="AZ36" s="26"/>
      <c r="BB36" s="27"/>
    </row>
    <row r="37" spans="1:54">
      <c r="A37" s="858"/>
      <c r="B37" s="203"/>
      <c r="C37" s="481" t="s">
        <v>576</v>
      </c>
      <c r="D37" s="204" t="s">
        <v>574</v>
      </c>
      <c r="E37" s="449" t="s">
        <v>575</v>
      </c>
      <c r="F37" s="450"/>
      <c r="G37" s="451"/>
      <c r="H37" s="452"/>
      <c r="I37" s="450"/>
      <c r="J37" s="451"/>
      <c r="K37" s="451"/>
      <c r="L37" s="451"/>
      <c r="M37" s="451"/>
      <c r="N37" s="451"/>
      <c r="O37" s="451"/>
      <c r="P37" s="451"/>
      <c r="Q37" s="597"/>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c r="AO37" s="598"/>
      <c r="AP37" s="598"/>
      <c r="AQ37" s="598"/>
      <c r="AR37" s="598"/>
      <c r="AS37" s="598"/>
      <c r="AT37" s="598"/>
      <c r="AU37" s="599"/>
      <c r="AV37" s="600">
        <f t="shared" si="1"/>
        <v>0</v>
      </c>
      <c r="AW37" s="601">
        <f>(R37*R3)+(S37*S3)+(T37*T3)+(U37*U3)+(V37*V3)+(W37*W3)+(X37*X3)+(Y37*Y3)+(Z37*Z3)+(AA37*AA3)+(AB37*AB3)+(AC37*AC3)+(AD37*AD3)+(AE37*AE3)+(AF37*AF3)+(AG37*AG3)+(AH37*AH3)+(AI37*AI3)+(AJ37*AJ3)+(AK37*AK3)+(AL37*AL3)+(AM37*AM3)+(AN37*AN3)+(AO37*AO3)+(AP37*AP3)+(AQ37*AQ3)+(AR37*AR3)+(AS37*AS3)+(AT37*AT3)+(AU37*AU3)</f>
        <v>0</v>
      </c>
      <c r="AX37" s="602">
        <f t="shared" si="2"/>
        <v>0</v>
      </c>
      <c r="AY37" s="35"/>
      <c r="AZ37" s="26"/>
      <c r="BB37" s="27"/>
    </row>
    <row r="38" spans="1:54">
      <c r="A38" s="858"/>
      <c r="B38" s="203"/>
      <c r="C38" s="481" t="s">
        <v>577</v>
      </c>
      <c r="D38" s="204" t="s">
        <v>574</v>
      </c>
      <c r="E38" s="449" t="s">
        <v>575</v>
      </c>
      <c r="F38" s="450"/>
      <c r="G38" s="451"/>
      <c r="H38" s="452"/>
      <c r="I38" s="450"/>
      <c r="J38" s="451"/>
      <c r="K38" s="451"/>
      <c r="L38" s="451"/>
      <c r="M38" s="451"/>
      <c r="N38" s="451"/>
      <c r="O38" s="451"/>
      <c r="P38" s="451"/>
      <c r="Q38" s="597"/>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c r="AO38" s="598"/>
      <c r="AP38" s="598"/>
      <c r="AQ38" s="598"/>
      <c r="AR38" s="598"/>
      <c r="AS38" s="598"/>
      <c r="AT38" s="598"/>
      <c r="AU38" s="599"/>
      <c r="AV38" s="600">
        <f t="shared" si="1"/>
        <v>0</v>
      </c>
      <c r="AW38" s="601">
        <f>(R38*R3)+(S38*S3)+(T38*T3)+(U38*U3)+(V38*V3)+(W38*W3)+(X38*X3)+(Y38*Y3)+(Z38*Z3)+(AA38*AA3)+(AB38*AB3)+(AC38*AC3)+(AD38*AD3)+(AE38*AE3)+(AF38*AF3)+(AG38*AG3)+(AH38*AH3)+(AI38*AI3)+(AJ38*AJ3)+(AK38*AK3)+(AL38*AL3)+(AM38*AM3)+(AN38*AN3)+(AO38*AO3)+(AP38*AP3)+(AQ38*AQ3)+(AR38*AR3)+(AS38*AS3)+(AT38*AT3)+(AU38*AU3)</f>
        <v>0</v>
      </c>
      <c r="AX38" s="602">
        <f t="shared" si="2"/>
        <v>0</v>
      </c>
      <c r="AY38" s="35"/>
      <c r="AZ38" s="26"/>
      <c r="BB38" s="27"/>
    </row>
    <row r="39" spans="1:54">
      <c r="A39" s="858"/>
      <c r="B39" s="203"/>
      <c r="C39" s="481" t="s">
        <v>578</v>
      </c>
      <c r="D39" s="204" t="s">
        <v>579</v>
      </c>
      <c r="E39" s="449" t="s">
        <v>541</v>
      </c>
      <c r="F39" s="450"/>
      <c r="G39" s="451"/>
      <c r="H39" s="452"/>
      <c r="I39" s="450"/>
      <c r="J39" s="451"/>
      <c r="K39" s="451"/>
      <c r="L39" s="451"/>
      <c r="M39" s="451"/>
      <c r="N39" s="451"/>
      <c r="O39" s="451"/>
      <c r="P39" s="451"/>
      <c r="Q39" s="597"/>
      <c r="R39" s="598"/>
      <c r="S39" s="598"/>
      <c r="T39" s="598"/>
      <c r="U39" s="598"/>
      <c r="V39" s="598"/>
      <c r="W39" s="598"/>
      <c r="X39" s="598"/>
      <c r="Y39" s="598"/>
      <c r="Z39" s="598"/>
      <c r="AA39" s="598"/>
      <c r="AB39" s="598"/>
      <c r="AC39" s="598"/>
      <c r="AD39" s="598"/>
      <c r="AE39" s="598"/>
      <c r="AF39" s="598"/>
      <c r="AG39" s="598"/>
      <c r="AH39" s="598"/>
      <c r="AI39" s="598"/>
      <c r="AJ39" s="598"/>
      <c r="AK39" s="598"/>
      <c r="AL39" s="598">
        <v>1200</v>
      </c>
      <c r="AM39" s="598"/>
      <c r="AN39" s="598"/>
      <c r="AO39" s="598"/>
      <c r="AP39" s="598"/>
      <c r="AQ39" s="598"/>
      <c r="AR39" s="598"/>
      <c r="AS39" s="598"/>
      <c r="AT39" s="598"/>
      <c r="AU39" s="599"/>
      <c r="AV39" s="600">
        <f t="shared" si="1"/>
        <v>1200</v>
      </c>
      <c r="AW39" s="601">
        <f>(R39*R3)+(S39*S3)+(T39*T3)+(U39*U3)+(V39*V3)+(W39*W3)+(X39*X3)+(Y39*Y3)+(Z39*Z3)+(AA39*AA3)+(AB39*AB3)+(AC39*AC3)+(AD39*AD3)+(AE39*AE3)+(AF39*AF3)+(AG39*AG3)+(AH39*AH3)+(AI39*AI3)+(AJ39*AJ3)+(AK39*AK3)+(AL39*AL3)+(AM39*AM3)+(AN39*AN3)+(AO39*AO3)+(AP39*AP3)+(AQ39*AQ3)+(AR39*AR3)+(AS39*AS3)+(AT39*AT3)+(AU39*AU3)</f>
        <v>120</v>
      </c>
      <c r="AX39" s="602">
        <f t="shared" si="2"/>
        <v>1320</v>
      </c>
      <c r="AY39" s="35"/>
      <c r="AZ39" s="26"/>
      <c r="BB39" s="27"/>
    </row>
    <row r="40" spans="1:54" ht="24">
      <c r="A40" s="858"/>
      <c r="B40" s="203"/>
      <c r="C40" s="481" t="s">
        <v>580</v>
      </c>
      <c r="D40" s="204" t="s">
        <v>574</v>
      </c>
      <c r="E40" s="449" t="s">
        <v>575</v>
      </c>
      <c r="F40" s="450"/>
      <c r="G40" s="451"/>
      <c r="H40" s="452"/>
      <c r="I40" s="450"/>
      <c r="J40" s="451"/>
      <c r="K40" s="451"/>
      <c r="L40" s="451"/>
      <c r="M40" s="451"/>
      <c r="N40" s="451"/>
      <c r="O40" s="451"/>
      <c r="P40" s="451"/>
      <c r="Q40" s="597"/>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598"/>
      <c r="AU40" s="599"/>
      <c r="AV40" s="600">
        <f t="shared" si="1"/>
        <v>0</v>
      </c>
      <c r="AW40" s="601">
        <f>(R40*R3)+(S40*S3)+(T40*T3)+(U40*U3)+(V40*V3)+(W40*W3)+(X40*X3)+(Y40*Y3)+(Z40*Z3)+(AA40*AA3)+(AB40*AB3)+(AC40*AC3)+(AD40*AD3)+(AE40*AE3)+(AF40*AF3)+(AG40*AG3)+(AH40*AH3)+(AI40*AI3)+(AJ40*AJ3)+(AK40*AK3)+(AL40*AL3)+(AM40*AM3)+(AN40*AN3)+(AO40*AO3)+(AP40*AP3)+(AQ40*AQ3)+(AR40*AR3)+(AS40*AS3)+(AT40*AT3)+(AU40*AU3)</f>
        <v>0</v>
      </c>
      <c r="AX40" s="602">
        <f t="shared" si="2"/>
        <v>0</v>
      </c>
      <c r="AY40" s="35"/>
      <c r="AZ40" s="26"/>
      <c r="BB40" s="27"/>
    </row>
    <row r="41" spans="1:54">
      <c r="A41" s="858"/>
      <c r="B41" s="203"/>
      <c r="C41" s="481" t="s">
        <v>581</v>
      </c>
      <c r="D41" s="204" t="s">
        <v>574</v>
      </c>
      <c r="E41" s="449" t="s">
        <v>575</v>
      </c>
      <c r="F41" s="450"/>
      <c r="G41" s="451"/>
      <c r="H41" s="452"/>
      <c r="I41" s="450"/>
      <c r="J41" s="451"/>
      <c r="K41" s="451"/>
      <c r="L41" s="451"/>
      <c r="M41" s="451"/>
      <c r="N41" s="451"/>
      <c r="O41" s="451"/>
      <c r="P41" s="451"/>
      <c r="Q41" s="597"/>
      <c r="R41" s="598"/>
      <c r="S41" s="598"/>
      <c r="T41" s="598"/>
      <c r="U41" s="598"/>
      <c r="V41" s="598"/>
      <c r="W41" s="598"/>
      <c r="X41" s="598"/>
      <c r="Y41" s="598"/>
      <c r="Z41" s="598"/>
      <c r="AA41" s="598"/>
      <c r="AB41" s="598"/>
      <c r="AC41" s="598"/>
      <c r="AD41" s="598"/>
      <c r="AE41" s="598"/>
      <c r="AF41" s="598"/>
      <c r="AG41" s="598"/>
      <c r="AH41" s="598"/>
      <c r="AI41" s="598"/>
      <c r="AJ41" s="598"/>
      <c r="AK41" s="598"/>
      <c r="AL41" s="598"/>
      <c r="AM41" s="598"/>
      <c r="AN41" s="598"/>
      <c r="AO41" s="598"/>
      <c r="AP41" s="598"/>
      <c r="AQ41" s="598"/>
      <c r="AR41" s="598"/>
      <c r="AS41" s="598"/>
      <c r="AT41" s="598"/>
      <c r="AU41" s="599"/>
      <c r="AV41" s="600">
        <f t="shared" si="1"/>
        <v>0</v>
      </c>
      <c r="AW41" s="601">
        <f>(R41*R3)+(S41*S3)+(T41*T3)+(U41*U3)+(V41*V3)+(W41*W3)+(X41*X3)+(Y41*Y3)+(Z41*Z3)+(AA41*AA3)+(AB41*AB3)+(AC41*AC3)+(AD41*AD3)+(AE41*AE3)+(AF41*AF3)+(AG41*AG3)+(AH41*AH3)+(AI41*AI3)+(AJ41*AJ3)+(AK41*AK3)+(AL41*AL3)+(AM41*AM3)+(AN41*AN3)+(AO41*AO3)+(AP41*AP3)+(AQ41*AQ3)+(AR41*AR3)+(AS41*AS3)+(AT41*AT3)+(AU41*AU3)</f>
        <v>0</v>
      </c>
      <c r="AX41" s="602">
        <f t="shared" si="2"/>
        <v>0</v>
      </c>
      <c r="AY41" s="35"/>
      <c r="AZ41" s="26"/>
      <c r="BB41" s="27"/>
    </row>
    <row r="42" spans="1:54">
      <c r="A42" s="858"/>
      <c r="B42" s="203"/>
      <c r="C42" s="481" t="s">
        <v>582</v>
      </c>
      <c r="D42" s="204" t="s">
        <v>574</v>
      </c>
      <c r="E42" s="449" t="s">
        <v>541</v>
      </c>
      <c r="F42" s="450"/>
      <c r="G42" s="451"/>
      <c r="H42" s="452"/>
      <c r="I42" s="450"/>
      <c r="J42" s="451"/>
      <c r="K42" s="451"/>
      <c r="L42" s="451"/>
      <c r="M42" s="451"/>
      <c r="N42" s="451"/>
      <c r="O42" s="451"/>
      <c r="P42" s="451"/>
      <c r="Q42" s="597"/>
      <c r="R42" s="598"/>
      <c r="S42" s="598"/>
      <c r="T42" s="598"/>
      <c r="U42" s="598"/>
      <c r="V42" s="598"/>
      <c r="W42" s="598"/>
      <c r="X42" s="598"/>
      <c r="Y42" s="598"/>
      <c r="Z42" s="598"/>
      <c r="AA42" s="598"/>
      <c r="AB42" s="598"/>
      <c r="AC42" s="598"/>
      <c r="AD42" s="598"/>
      <c r="AE42" s="598"/>
      <c r="AF42" s="598"/>
      <c r="AG42" s="598"/>
      <c r="AH42" s="598"/>
      <c r="AI42" s="598"/>
      <c r="AJ42" s="598"/>
      <c r="AK42" s="598"/>
      <c r="AL42" s="598">
        <v>12036.9</v>
      </c>
      <c r="AM42" s="598"/>
      <c r="AN42" s="598"/>
      <c r="AO42" s="598"/>
      <c r="AP42" s="598"/>
      <c r="AQ42" s="598"/>
      <c r="AR42" s="598"/>
      <c r="AS42" s="598"/>
      <c r="AT42" s="598"/>
      <c r="AU42" s="599"/>
      <c r="AV42" s="600">
        <f t="shared" si="1"/>
        <v>12036.9</v>
      </c>
      <c r="AW42" s="601">
        <f>(R42*R3)+(S42*S3)+(T42*T3)+(U42*U3)+(V42*V3)+(W42*W3)+(X42*X3)+(Y42*Y3)+(Z42*Z3)+(AA42*AA3)+(AB42*AB3)+(AC42*AC3)+(AD42*AD3)+(AE42*AE3)+(AF42*AF3)+(AG42*AG3)+(AH42*AH3)+(AI42*AI3)+(AJ42*AJ3)+(AK42*AK3)+(AL42*AL3)+(AM42*AM3)+(AN42*AN3)+(AO42*AO3)+(AP42*AP3)+(AQ42*AQ3)+(AR42*AR3)+(AS42*AS3)+(AT42*AT3)+(AU42*AU3)</f>
        <v>1203.69</v>
      </c>
      <c r="AX42" s="602">
        <f t="shared" si="2"/>
        <v>13240.59</v>
      </c>
      <c r="AY42" s="35"/>
      <c r="AZ42" s="26"/>
      <c r="BB42" s="27"/>
    </row>
    <row r="43" spans="1:54">
      <c r="A43" s="858"/>
      <c r="B43" s="203"/>
      <c r="C43" s="481" t="s">
        <v>583</v>
      </c>
      <c r="D43" s="204" t="s">
        <v>574</v>
      </c>
      <c r="E43" s="449" t="s">
        <v>541</v>
      </c>
      <c r="F43" s="450"/>
      <c r="G43" s="451"/>
      <c r="H43" s="452"/>
      <c r="I43" s="450"/>
      <c r="J43" s="451"/>
      <c r="K43" s="451"/>
      <c r="L43" s="451"/>
      <c r="M43" s="451"/>
      <c r="N43" s="451"/>
      <c r="O43" s="451"/>
      <c r="P43" s="451"/>
      <c r="Q43" s="597"/>
      <c r="R43" s="598"/>
      <c r="S43" s="598"/>
      <c r="T43" s="598"/>
      <c r="U43" s="598"/>
      <c r="V43" s="598"/>
      <c r="W43" s="598"/>
      <c r="X43" s="598"/>
      <c r="Y43" s="598"/>
      <c r="Z43" s="598"/>
      <c r="AA43" s="598"/>
      <c r="AB43" s="598"/>
      <c r="AC43" s="598"/>
      <c r="AD43" s="598"/>
      <c r="AE43" s="598"/>
      <c r="AF43" s="598"/>
      <c r="AG43" s="598"/>
      <c r="AH43" s="598"/>
      <c r="AI43" s="598"/>
      <c r="AJ43" s="598"/>
      <c r="AK43" s="598"/>
      <c r="AL43" s="598">
        <v>4617</v>
      </c>
      <c r="AM43" s="598"/>
      <c r="AN43" s="598"/>
      <c r="AO43" s="598"/>
      <c r="AP43" s="598"/>
      <c r="AQ43" s="598"/>
      <c r="AR43" s="598"/>
      <c r="AS43" s="598"/>
      <c r="AT43" s="598"/>
      <c r="AU43" s="599"/>
      <c r="AV43" s="600">
        <f t="shared" si="1"/>
        <v>4617</v>
      </c>
      <c r="AW43" s="601">
        <f>(R43*R3)+(S43*S3)+(T43*T3)+(U43*U3)+(V43*V3)+(W43*W3)+(X43*X3)+(Y43*Y3)+(Z43*Z3)+(AA43*AA3)+(AB43*AB3)+(AC43*AC3)+(AD43*AD3)+(AE43*AE3)+(AF43*AF3)+(AG43*AG3)+(AH43*AH3)+(AI43*AI3)+(AJ43*AJ3)+(AK43*AK3)+(AL43*AL3)+(AM43*AM3)+(AN43*AN3)+(AO43*AO3)+(AP43*AP3)+(AQ43*AQ3)+(AR43*AR3)+(AS43*AS3)+(AT43*AT3)+(AU43*AU3)</f>
        <v>461.70000000000005</v>
      </c>
      <c r="AX43" s="602">
        <f t="shared" si="2"/>
        <v>5078.7</v>
      </c>
      <c r="AY43" s="35"/>
      <c r="AZ43" s="26"/>
      <c r="BB43" s="27"/>
    </row>
    <row r="44" spans="1:54">
      <c r="A44" s="858"/>
      <c r="B44" s="535" t="s">
        <v>584</v>
      </c>
      <c r="C44" s="536"/>
      <c r="D44" s="537"/>
      <c r="E44" s="538"/>
      <c r="F44" s="539"/>
      <c r="G44" s="540"/>
      <c r="H44" s="541"/>
      <c r="I44" s="539"/>
      <c r="J44" s="540"/>
      <c r="K44" s="540"/>
      <c r="L44" s="540"/>
      <c r="M44" s="540"/>
      <c r="N44" s="540"/>
      <c r="O44" s="540"/>
      <c r="P44" s="540"/>
      <c r="Q44" s="591"/>
      <c r="R44" s="592">
        <f t="shared" ref="R44:AU44" si="8">SUM(R45:R45)</f>
        <v>0</v>
      </c>
      <c r="S44" s="592">
        <f t="shared" si="8"/>
        <v>0</v>
      </c>
      <c r="T44" s="592">
        <f t="shared" si="8"/>
        <v>0</v>
      </c>
      <c r="U44" s="592">
        <f t="shared" si="8"/>
        <v>0</v>
      </c>
      <c r="V44" s="592">
        <f t="shared" si="8"/>
        <v>0</v>
      </c>
      <c r="W44" s="592">
        <f t="shared" si="8"/>
        <v>0</v>
      </c>
      <c r="X44" s="592">
        <f t="shared" si="8"/>
        <v>0</v>
      </c>
      <c r="Y44" s="592">
        <f t="shared" si="8"/>
        <v>0</v>
      </c>
      <c r="Z44" s="592">
        <f t="shared" si="8"/>
        <v>0</v>
      </c>
      <c r="AA44" s="592">
        <f t="shared" si="8"/>
        <v>0</v>
      </c>
      <c r="AB44" s="592">
        <f t="shared" si="8"/>
        <v>0</v>
      </c>
      <c r="AC44" s="592">
        <f t="shared" si="8"/>
        <v>0</v>
      </c>
      <c r="AD44" s="592">
        <f t="shared" si="8"/>
        <v>0</v>
      </c>
      <c r="AE44" s="592">
        <f t="shared" si="8"/>
        <v>0</v>
      </c>
      <c r="AF44" s="592">
        <f t="shared" si="8"/>
        <v>0</v>
      </c>
      <c r="AG44" s="592">
        <f t="shared" si="8"/>
        <v>0</v>
      </c>
      <c r="AH44" s="592">
        <f t="shared" si="8"/>
        <v>0</v>
      </c>
      <c r="AI44" s="592">
        <f t="shared" si="8"/>
        <v>0</v>
      </c>
      <c r="AJ44" s="592">
        <f t="shared" si="8"/>
        <v>0</v>
      </c>
      <c r="AK44" s="592">
        <f t="shared" si="8"/>
        <v>0</v>
      </c>
      <c r="AL44" s="592">
        <f t="shared" si="8"/>
        <v>55.8</v>
      </c>
      <c r="AM44" s="592">
        <f t="shared" si="8"/>
        <v>0</v>
      </c>
      <c r="AN44" s="592">
        <f t="shared" si="8"/>
        <v>0</v>
      </c>
      <c r="AO44" s="592">
        <f t="shared" si="8"/>
        <v>0</v>
      </c>
      <c r="AP44" s="592">
        <f t="shared" si="8"/>
        <v>0</v>
      </c>
      <c r="AQ44" s="592">
        <f t="shared" si="8"/>
        <v>0</v>
      </c>
      <c r="AR44" s="592">
        <f t="shared" si="8"/>
        <v>0</v>
      </c>
      <c r="AS44" s="592">
        <f t="shared" si="8"/>
        <v>0</v>
      </c>
      <c r="AT44" s="592">
        <f t="shared" si="8"/>
        <v>0</v>
      </c>
      <c r="AU44" s="593">
        <f t="shared" si="8"/>
        <v>0</v>
      </c>
      <c r="AV44" s="594">
        <f t="shared" si="1"/>
        <v>55.8</v>
      </c>
      <c r="AW44" s="595">
        <f>(R44*R3)+(S44*S3)+(T44*T3)+(U44*U3)+(V44*V3)+(W44*W3)+(X44*X3)+(Y44*Y3)+(Z44*Z3)+(AA44*AA3)+(AB44*AB3)+(AC44*AC3)+(AD44*AD3)+(AE44*AE3)+(AF44*AF3)+(AG44*AG3)+(AH44*AH3)+(AI44*AI3)+(AJ44*AJ3)+(AK44*AK3)+(AL44*AL3)+(AM44*AM3)+(AN44*AN3)+(AO44*AO3)+(AP44*AP3)+(AQ44*AQ3)+(AR44*AR3)+(AS44*AS3)+(AT44*AT3)+(AU44*AU3)</f>
        <v>5.58</v>
      </c>
      <c r="AX44" s="596">
        <f t="shared" si="2"/>
        <v>61.379999999999995</v>
      </c>
      <c r="AY44" s="35"/>
      <c r="AZ44" s="26"/>
      <c r="BB44" s="27"/>
    </row>
    <row r="45" spans="1:54">
      <c r="A45" s="859"/>
      <c r="B45" s="203"/>
      <c r="C45" s="481" t="s">
        <v>585</v>
      </c>
      <c r="D45" s="204" t="s">
        <v>586</v>
      </c>
      <c r="E45" s="449" t="s">
        <v>541</v>
      </c>
      <c r="F45" s="450"/>
      <c r="G45" s="451"/>
      <c r="H45" s="452"/>
      <c r="I45" s="450"/>
      <c r="J45" s="451"/>
      <c r="K45" s="451"/>
      <c r="L45" s="451"/>
      <c r="M45" s="451"/>
      <c r="N45" s="451"/>
      <c r="O45" s="451"/>
      <c r="P45" s="451"/>
      <c r="Q45" s="597"/>
      <c r="R45" s="598"/>
      <c r="S45" s="598"/>
      <c r="T45" s="598"/>
      <c r="U45" s="598"/>
      <c r="V45" s="598"/>
      <c r="W45" s="598"/>
      <c r="X45" s="598"/>
      <c r="Y45" s="598"/>
      <c r="Z45" s="598"/>
      <c r="AA45" s="598"/>
      <c r="AB45" s="598"/>
      <c r="AC45" s="598"/>
      <c r="AD45" s="598"/>
      <c r="AE45" s="598"/>
      <c r="AF45" s="598"/>
      <c r="AG45" s="598"/>
      <c r="AH45" s="598"/>
      <c r="AI45" s="598"/>
      <c r="AJ45" s="598"/>
      <c r="AK45" s="598"/>
      <c r="AL45" s="598">
        <v>55.8</v>
      </c>
      <c r="AM45" s="598"/>
      <c r="AN45" s="598"/>
      <c r="AO45" s="598"/>
      <c r="AP45" s="598"/>
      <c r="AQ45" s="598"/>
      <c r="AR45" s="598"/>
      <c r="AS45" s="598"/>
      <c r="AT45" s="598"/>
      <c r="AU45" s="599"/>
      <c r="AV45" s="600">
        <f t="shared" si="1"/>
        <v>55.8</v>
      </c>
      <c r="AW45" s="601">
        <f>(R45*R3)+(S45*S3)+(T45*T3)+(U45*U3)+(V45*V3)+(W45*W3)+(X45*X3)+(Y45*Y3)+(Z45*Z3)+(AA45*AA3)+(AB45*AB3)+(AC45*AC3)+(AD45*AD3)+(AE45*AE3)+(AF45*AF3)+(AG45*AG3)+(AH45*AH3)+(AI45*AI3)+(AJ45*AJ3)+(AK45*AK3)+(AL45*AL3)+(AM45*AM3)+(AN45*AN3)+(AO45*AO3)+(AP45*AP3)+(AQ45*AQ3)+(AR45*AR3)+(AS45*AS3)+(AT45*AT3)+(AU45*AU3)</f>
        <v>5.58</v>
      </c>
      <c r="AX45" s="602">
        <f t="shared" si="2"/>
        <v>61.379999999999995</v>
      </c>
      <c r="AY45" s="35"/>
      <c r="AZ45" s="26"/>
      <c r="BB45" s="27"/>
    </row>
    <row r="46" spans="1:54">
      <c r="A46" s="857" t="s">
        <v>587</v>
      </c>
      <c r="B46" s="535" t="s">
        <v>588</v>
      </c>
      <c r="C46" s="536"/>
      <c r="D46" s="537"/>
      <c r="E46" s="538"/>
      <c r="F46" s="539"/>
      <c r="G46" s="540"/>
      <c r="H46" s="541"/>
      <c r="I46" s="539"/>
      <c r="J46" s="540"/>
      <c r="K46" s="540"/>
      <c r="L46" s="540"/>
      <c r="M46" s="540"/>
      <c r="N46" s="540"/>
      <c r="O46" s="540"/>
      <c r="P46" s="540"/>
      <c r="Q46" s="591"/>
      <c r="R46" s="592">
        <f t="shared" ref="R46:AK46" si="9">SUM(R47:R50)</f>
        <v>0</v>
      </c>
      <c r="S46" s="592">
        <f t="shared" si="9"/>
        <v>1260</v>
      </c>
      <c r="T46" s="592">
        <f t="shared" si="9"/>
        <v>0</v>
      </c>
      <c r="U46" s="592">
        <f t="shared" si="9"/>
        <v>0</v>
      </c>
      <c r="V46" s="592">
        <f>SUM(V47:V50)</f>
        <v>0</v>
      </c>
      <c r="W46" s="592">
        <f t="shared" si="9"/>
        <v>0</v>
      </c>
      <c r="X46" s="592">
        <f t="shared" si="9"/>
        <v>7460</v>
      </c>
      <c r="Y46" s="592">
        <f t="shared" si="9"/>
        <v>0</v>
      </c>
      <c r="Z46" s="592">
        <f t="shared" si="9"/>
        <v>0</v>
      </c>
      <c r="AA46" s="592">
        <f t="shared" si="9"/>
        <v>1260</v>
      </c>
      <c r="AB46" s="592">
        <f t="shared" si="9"/>
        <v>0</v>
      </c>
      <c r="AC46" s="592">
        <f t="shared" si="9"/>
        <v>0</v>
      </c>
      <c r="AD46" s="592">
        <f t="shared" si="9"/>
        <v>0</v>
      </c>
      <c r="AE46" s="592">
        <f t="shared" si="9"/>
        <v>0</v>
      </c>
      <c r="AF46" s="592">
        <f t="shared" si="9"/>
        <v>0</v>
      </c>
      <c r="AG46" s="592">
        <f t="shared" si="9"/>
        <v>0</v>
      </c>
      <c r="AH46" s="592">
        <f t="shared" si="9"/>
        <v>0</v>
      </c>
      <c r="AI46" s="592">
        <f t="shared" si="9"/>
        <v>1260</v>
      </c>
      <c r="AJ46" s="592">
        <f t="shared" si="9"/>
        <v>0</v>
      </c>
      <c r="AK46" s="592">
        <f t="shared" si="9"/>
        <v>0</v>
      </c>
      <c r="AL46" s="592">
        <f>SUM(AL47:AL50)</f>
        <v>98437.5</v>
      </c>
      <c r="AM46" s="592">
        <f t="shared" ref="AM46:AU46" si="10">SUM(AM47:AM50)</f>
        <v>0</v>
      </c>
      <c r="AN46" s="592">
        <f t="shared" si="10"/>
        <v>7460</v>
      </c>
      <c r="AO46" s="592">
        <f t="shared" si="10"/>
        <v>0</v>
      </c>
      <c r="AP46" s="592">
        <f t="shared" si="10"/>
        <v>0</v>
      </c>
      <c r="AQ46" s="592">
        <f t="shared" si="10"/>
        <v>1260</v>
      </c>
      <c r="AR46" s="592">
        <f t="shared" si="10"/>
        <v>0</v>
      </c>
      <c r="AS46" s="592">
        <f>SUM(AS47:AS50)</f>
        <v>0</v>
      </c>
      <c r="AT46" s="592">
        <f t="shared" si="10"/>
        <v>0</v>
      </c>
      <c r="AU46" s="592">
        <f t="shared" si="10"/>
        <v>0</v>
      </c>
      <c r="AV46" s="594">
        <f t="shared" si="1"/>
        <v>118397.5</v>
      </c>
      <c r="AW46" s="595">
        <f>(R46*R3)+(S46*S3)+(T46*T3)+(U46*U3)+(V46*V3)+(W46*W3)+(X46*X3)+(Y46*Y3)+(Z46*Z3)+(AA46*AA3)+(AB46*AB3)+(AC46*AC3)+(AD46*AD3)+(AE46*AE3)+(AF46*AF3)+(AG46*AG3)+(AH46*AH3)+(AI46*AI3)+(AJ46*AJ3)+(AK46*AK3)+(AL46*AL3)+(AM46*AM3)+(AN46*AN3)+(AO46*AO3)+(AP46*AP3)+(AQ46*AQ3)+(AR46*AR3)+(AS46*AS3)+(AT46*AT3)+(AU46*AU3)</f>
        <v>11839.75</v>
      </c>
      <c r="AX46" s="596">
        <f t="shared" si="2"/>
        <v>130237.25</v>
      </c>
      <c r="AY46" s="35"/>
      <c r="AZ46" s="26"/>
      <c r="BB46" s="27"/>
    </row>
    <row r="47" spans="1:54">
      <c r="A47" s="858"/>
      <c r="B47" s="203"/>
      <c r="C47" s="481" t="s">
        <v>589</v>
      </c>
      <c r="D47" s="204" t="s">
        <v>590</v>
      </c>
      <c r="E47" s="449" t="s">
        <v>541</v>
      </c>
      <c r="F47" s="450"/>
      <c r="G47" s="451"/>
      <c r="H47" s="452"/>
      <c r="I47" s="450"/>
      <c r="J47" s="451"/>
      <c r="K47" s="451"/>
      <c r="L47" s="451"/>
      <c r="M47" s="451"/>
      <c r="N47" s="451"/>
      <c r="O47" s="451"/>
      <c r="P47" s="451"/>
      <c r="Q47" s="597"/>
      <c r="R47" s="598"/>
      <c r="S47" s="598"/>
      <c r="T47" s="598"/>
      <c r="U47" s="598"/>
      <c r="V47" s="598"/>
      <c r="W47" s="598"/>
      <c r="X47" s="598"/>
      <c r="Y47" s="598"/>
      <c r="Z47" s="598"/>
      <c r="AA47" s="598"/>
      <c r="AB47" s="598"/>
      <c r="AC47" s="598"/>
      <c r="AD47" s="598"/>
      <c r="AE47" s="598"/>
      <c r="AF47" s="598"/>
      <c r="AG47" s="598"/>
      <c r="AH47" s="598"/>
      <c r="AI47" s="598"/>
      <c r="AJ47" s="598"/>
      <c r="AK47" s="598"/>
      <c r="AL47" s="598">
        <v>29437.5</v>
      </c>
      <c r="AM47" s="598"/>
      <c r="AN47" s="598"/>
      <c r="AO47" s="598"/>
      <c r="AP47" s="598"/>
      <c r="AQ47" s="598"/>
      <c r="AR47" s="598"/>
      <c r="AS47" s="598"/>
      <c r="AT47" s="598"/>
      <c r="AU47" s="599"/>
      <c r="AV47" s="600">
        <f t="shared" si="1"/>
        <v>29437.5</v>
      </c>
      <c r="AW47" s="601">
        <f>(R47*R3)+(S47*S3)+(T47*T3)+(U47*U3)+(V47*V3)+(W47*W3)+(X47*X3)+(Y47*Y3)+(Z47*Z3)+(AA47*AA3)+(AB47*AB3)+(AC47*AC3)+(AD47*AD3)+(AE47*AE3)+(AF47*AF3)+(AG47*AG3)+(AH47*AH3)+(AI47*AI3)+(AJ47*AJ3)+(AK47*AK3)+(AL47*AL3)+(AM47*AM3)+(AN47*AN3)+(AO47*AO3)+(AP47*AP3)+(AQ47*AQ3)+(AR47*AR3)+(AS47*AS3)+(AT47*AT3)+(AU47*AU3)</f>
        <v>2943.75</v>
      </c>
      <c r="AX47" s="602">
        <f t="shared" si="2"/>
        <v>32381.25</v>
      </c>
      <c r="AY47" s="35"/>
      <c r="AZ47" s="26"/>
      <c r="BB47" s="27"/>
    </row>
    <row r="48" spans="1:54">
      <c r="A48" s="858"/>
      <c r="B48" s="203"/>
      <c r="C48" s="481" t="s">
        <v>591</v>
      </c>
      <c r="D48" s="204" t="s">
        <v>546</v>
      </c>
      <c r="E48" s="449" t="s">
        <v>592</v>
      </c>
      <c r="F48" s="450"/>
      <c r="G48" s="451"/>
      <c r="H48" s="452"/>
      <c r="I48" s="450"/>
      <c r="J48" s="451"/>
      <c r="K48" s="451"/>
      <c r="L48" s="451"/>
      <c r="M48" s="451"/>
      <c r="N48" s="451"/>
      <c r="O48" s="451"/>
      <c r="P48" s="451"/>
      <c r="Q48" s="597"/>
      <c r="R48" s="598"/>
      <c r="S48" s="598">
        <v>1260</v>
      </c>
      <c r="T48" s="598"/>
      <c r="U48" s="598"/>
      <c r="V48" s="598"/>
      <c r="W48" s="598"/>
      <c r="X48" s="598"/>
      <c r="Y48" s="598"/>
      <c r="Z48" s="598"/>
      <c r="AA48" s="598">
        <v>1260</v>
      </c>
      <c r="AB48" s="598"/>
      <c r="AC48" s="598"/>
      <c r="AD48" s="598"/>
      <c r="AE48" s="598"/>
      <c r="AF48" s="598"/>
      <c r="AG48" s="598"/>
      <c r="AH48" s="598"/>
      <c r="AI48" s="598">
        <v>1260</v>
      </c>
      <c r="AJ48" s="598"/>
      <c r="AK48" s="598"/>
      <c r="AL48" s="598"/>
      <c r="AM48" s="598"/>
      <c r="AN48" s="598"/>
      <c r="AO48" s="598"/>
      <c r="AP48" s="598"/>
      <c r="AQ48" s="598">
        <v>1260</v>
      </c>
      <c r="AR48" s="598"/>
      <c r="AS48" s="598"/>
      <c r="AT48" s="598"/>
      <c r="AU48" s="599"/>
      <c r="AV48" s="600">
        <f t="shared" si="1"/>
        <v>5040</v>
      </c>
      <c r="AW48" s="601">
        <f>(R48*R3)+(S48*S3)+(T48*T3)+(U48*U3)+(V48*V3)+(W48*W3)+(X48*X3)+(Y48*Y3)+(Z48*Z3)+(AA48*AA3)+(AB48*AB3)+(AC48*AC3)+(AD48*AD3)+(AE48*AE3)+(AF48*AF3)+(AG48*AG3)+(AH48*AH3)+(AI48*AI3)+(AJ48*AJ3)+(AK48*AK3)+(AL48*AL3)+(AM48*AM3)+(AN48*AN3)+(AO48*AO3)+(AP48*AP3)+(AQ48*AQ3)+(AR48*AR3)+(AS48*AS3)+(AT48*AT3)+(AU48*AU3)</f>
        <v>504</v>
      </c>
      <c r="AX48" s="602">
        <f t="shared" si="2"/>
        <v>5544</v>
      </c>
      <c r="AY48" s="35"/>
      <c r="AZ48" s="26"/>
      <c r="BB48" s="27"/>
    </row>
    <row r="49" spans="1:54">
      <c r="A49" s="858"/>
      <c r="B49" s="203"/>
      <c r="C49" s="481" t="s">
        <v>593</v>
      </c>
      <c r="D49" s="204" t="s">
        <v>574</v>
      </c>
      <c r="E49" s="449" t="s">
        <v>594</v>
      </c>
      <c r="F49" s="450"/>
      <c r="G49" s="451"/>
      <c r="H49" s="452"/>
      <c r="I49" s="450"/>
      <c r="J49" s="451"/>
      <c r="K49" s="451"/>
      <c r="L49" s="451"/>
      <c r="M49" s="451"/>
      <c r="N49" s="451"/>
      <c r="O49" s="451"/>
      <c r="P49" s="451"/>
      <c r="Q49" s="597"/>
      <c r="R49" s="598"/>
      <c r="S49" s="598"/>
      <c r="T49" s="598"/>
      <c r="U49" s="598"/>
      <c r="V49" s="598"/>
      <c r="W49" s="598"/>
      <c r="X49" s="598">
        <v>7460</v>
      </c>
      <c r="Y49" s="598"/>
      <c r="Z49" s="598"/>
      <c r="AA49" s="598"/>
      <c r="AB49" s="598"/>
      <c r="AC49" s="598"/>
      <c r="AD49" s="598"/>
      <c r="AE49" s="598"/>
      <c r="AF49" s="598"/>
      <c r="AG49" s="598"/>
      <c r="AH49" s="598"/>
      <c r="AI49" s="598"/>
      <c r="AJ49" s="598"/>
      <c r="AK49" s="598"/>
      <c r="AL49" s="598"/>
      <c r="AM49" s="598"/>
      <c r="AN49" s="598">
        <v>7460</v>
      </c>
      <c r="AO49" s="598"/>
      <c r="AP49" s="598"/>
      <c r="AQ49" s="598"/>
      <c r="AR49" s="598"/>
      <c r="AS49" s="598"/>
      <c r="AT49" s="598"/>
      <c r="AU49" s="599"/>
      <c r="AV49" s="600">
        <f t="shared" si="1"/>
        <v>14920</v>
      </c>
      <c r="AW49" s="601">
        <f>(R49*R3)+(S49*S3)+(T49*T3)+(U49*U3)+(V49*V3)+(W49*W3)+(X49*X3)+(Y49*Y3)+(Z49*Z3)+(AA49*AA3)+(AB49*AB3)+(AC49*AC3)+(AD49*AD3)+(AE49*AE3)+(AF49*AF3)+(AG49*AG3)+(AH49*AH3)+(AI49*AI3)+(AJ49*AJ3)+(AK49*AK3)+(AL49*AL3)+(AM49*AM3)+(AN49*AN3)+(AO49*AO3)+(AP49*AP3)+(AQ49*AQ3)+(AR49*AR3)+(AS49*AS3)+(AT49*AT3)+(AU49*AU3)</f>
        <v>1492</v>
      </c>
      <c r="AX49" s="602">
        <f t="shared" si="2"/>
        <v>16412</v>
      </c>
      <c r="AY49" s="35"/>
      <c r="AZ49" s="26"/>
      <c r="BB49" s="27"/>
    </row>
    <row r="50" spans="1:54">
      <c r="A50" s="858"/>
      <c r="B50" s="203"/>
      <c r="C50" s="481" t="s">
        <v>768</v>
      </c>
      <c r="D50" s="204" t="s">
        <v>574</v>
      </c>
      <c r="E50" s="449" t="s">
        <v>541</v>
      </c>
      <c r="F50" s="450"/>
      <c r="G50" s="451"/>
      <c r="H50" s="452"/>
      <c r="I50" s="450"/>
      <c r="J50" s="451"/>
      <c r="K50" s="451"/>
      <c r="L50" s="451"/>
      <c r="M50" s="451"/>
      <c r="N50" s="451"/>
      <c r="O50" s="451"/>
      <c r="P50" s="451"/>
      <c r="Q50" s="597"/>
      <c r="R50" s="598"/>
      <c r="S50" s="598"/>
      <c r="T50" s="598"/>
      <c r="U50" s="598"/>
      <c r="V50" s="598"/>
      <c r="W50" s="598"/>
      <c r="X50" s="598"/>
      <c r="Y50" s="598"/>
      <c r="Z50" s="598"/>
      <c r="AA50" s="598"/>
      <c r="AB50" s="598"/>
      <c r="AC50" s="598"/>
      <c r="AD50" s="598"/>
      <c r="AE50" s="598"/>
      <c r="AF50" s="598"/>
      <c r="AG50" s="598"/>
      <c r="AH50" s="598"/>
      <c r="AI50" s="598"/>
      <c r="AJ50" s="598"/>
      <c r="AK50" s="598"/>
      <c r="AL50" s="598">
        <v>69000</v>
      </c>
      <c r="AM50" s="598"/>
      <c r="AN50" s="598"/>
      <c r="AO50" s="598"/>
      <c r="AP50" s="598"/>
      <c r="AQ50" s="598"/>
      <c r="AR50" s="598"/>
      <c r="AS50" s="598"/>
      <c r="AT50" s="598"/>
      <c r="AU50" s="599"/>
      <c r="AV50" s="600">
        <f t="shared" si="1"/>
        <v>69000</v>
      </c>
      <c r="AW50" s="601">
        <f>(R50*R3)+(S50*S3)+(T50*T3)+(U50*U3)+(V50*V3)+(W50*W3)+(X50*X3)+(Y50*Y3)+(Z50*Z3)+(AA50*AA3)+(AB50*AB3)+(AC50*AC3)+(AD50*AD3)+(AE50*AE3)+(AF50*AF3)+(AG50*AG3)+(AH50*AH3)+(AI50*AI3)+(AJ50*AJ3)+(AK50*AK3)+(AL50*AL3)+(AM50*AM3)+(AN50*AN3)+(AO50*AO3)+(AP50*AP3)+(AQ50*AQ3)+(AR50*AR3)+(AS50*AS3)+(AT50*AT3)+(AU50*AU3)</f>
        <v>6900</v>
      </c>
      <c r="AX50" s="602">
        <f>AV50+AW50</f>
        <v>75900</v>
      </c>
      <c r="AY50" s="35"/>
      <c r="AZ50" s="26"/>
      <c r="BB50" s="27"/>
    </row>
    <row r="51" spans="1:54">
      <c r="A51" s="858"/>
      <c r="B51" s="535" t="s">
        <v>595</v>
      </c>
      <c r="C51" s="536"/>
      <c r="D51" s="537"/>
      <c r="E51" s="538"/>
      <c r="F51" s="539"/>
      <c r="G51" s="540"/>
      <c r="H51" s="541"/>
      <c r="I51" s="539"/>
      <c r="J51" s="540"/>
      <c r="K51" s="540"/>
      <c r="L51" s="540"/>
      <c r="M51" s="540"/>
      <c r="N51" s="540"/>
      <c r="O51" s="540"/>
      <c r="P51" s="540"/>
      <c r="Q51" s="591"/>
      <c r="R51" s="592">
        <f t="shared" ref="R51:AU51" si="11">SUM(R52:R55)</f>
        <v>0</v>
      </c>
      <c r="S51" s="592">
        <f t="shared" si="11"/>
        <v>552</v>
      </c>
      <c r="T51" s="592">
        <f t="shared" si="11"/>
        <v>0</v>
      </c>
      <c r="U51" s="592">
        <f t="shared" si="11"/>
        <v>0</v>
      </c>
      <c r="V51" s="592">
        <f t="shared" si="11"/>
        <v>0</v>
      </c>
      <c r="W51" s="592">
        <f t="shared" si="11"/>
        <v>0</v>
      </c>
      <c r="X51" s="592">
        <f>SUM(X52:X55)</f>
        <v>1380</v>
      </c>
      <c r="Y51" s="592">
        <f t="shared" si="11"/>
        <v>0</v>
      </c>
      <c r="Z51" s="592">
        <f t="shared" si="11"/>
        <v>0</v>
      </c>
      <c r="AA51" s="592">
        <f t="shared" si="11"/>
        <v>552</v>
      </c>
      <c r="AB51" s="592">
        <f t="shared" si="11"/>
        <v>0</v>
      </c>
      <c r="AC51" s="592">
        <f t="shared" si="11"/>
        <v>0</v>
      </c>
      <c r="AD51" s="592">
        <f t="shared" si="11"/>
        <v>0</v>
      </c>
      <c r="AE51" s="592">
        <f t="shared" si="11"/>
        <v>0</v>
      </c>
      <c r="AF51" s="592">
        <f t="shared" si="11"/>
        <v>9479.5</v>
      </c>
      <c r="AG51" s="592">
        <f t="shared" si="11"/>
        <v>0</v>
      </c>
      <c r="AH51" s="592">
        <f t="shared" si="11"/>
        <v>0</v>
      </c>
      <c r="AI51" s="592">
        <f t="shared" si="11"/>
        <v>552</v>
      </c>
      <c r="AJ51" s="592">
        <f t="shared" si="11"/>
        <v>0</v>
      </c>
      <c r="AK51" s="592">
        <f t="shared" si="11"/>
        <v>0</v>
      </c>
      <c r="AL51" s="592">
        <f t="shared" si="11"/>
        <v>12340.5</v>
      </c>
      <c r="AM51" s="592">
        <f t="shared" si="11"/>
        <v>0</v>
      </c>
      <c r="AN51" s="592">
        <f t="shared" si="11"/>
        <v>1380</v>
      </c>
      <c r="AO51" s="592">
        <f t="shared" si="11"/>
        <v>0</v>
      </c>
      <c r="AP51" s="592">
        <f t="shared" si="11"/>
        <v>0</v>
      </c>
      <c r="AQ51" s="592">
        <f t="shared" si="11"/>
        <v>552</v>
      </c>
      <c r="AR51" s="592">
        <f t="shared" si="11"/>
        <v>0</v>
      </c>
      <c r="AS51" s="592">
        <f t="shared" si="11"/>
        <v>0</v>
      </c>
      <c r="AT51" s="592">
        <f t="shared" si="11"/>
        <v>0</v>
      </c>
      <c r="AU51" s="593">
        <f t="shared" si="11"/>
        <v>0</v>
      </c>
      <c r="AV51" s="594">
        <f t="shared" si="1"/>
        <v>26788</v>
      </c>
      <c r="AW51" s="595">
        <f>(R51*R3)+(S51*S3)+(T51*T3)+(U51*U3)+(V51*V3)+(W51*W3)+(X51*X3)+(Y51*Y3)+(Z51*Z3)+(AA51*AA3)+(AB51*AB3)+(AC51*AC3)+(AD51*AD3)+(AE51*AE3)+(AF51*AF3)+(AG51*AG3)+(AH51*AH3)+(AI51*AI3)+(AJ51*AJ3)+(AK51*AK3)+(AL51*AL3)+(AM51*AM3)+(AN51*AN3)+(AO51*AO3)+(AP51*AP3)+(AQ51*AQ3)+(AR51*AR3)+(AS51*AS3)+(AT51*AT3)+(AU51*AU3)</f>
        <v>2678.8</v>
      </c>
      <c r="AX51" s="596">
        <f t="shared" si="2"/>
        <v>29466.799999999999</v>
      </c>
      <c r="AY51" s="35"/>
      <c r="AZ51" s="26"/>
      <c r="BB51" s="27"/>
    </row>
    <row r="52" spans="1:54">
      <c r="A52" s="858"/>
      <c r="B52" s="203"/>
      <c r="C52" s="481" t="s">
        <v>596</v>
      </c>
      <c r="D52" s="204" t="s">
        <v>590</v>
      </c>
      <c r="E52" s="449" t="s">
        <v>541</v>
      </c>
      <c r="F52" s="450"/>
      <c r="G52" s="451"/>
      <c r="H52" s="452"/>
      <c r="I52" s="450"/>
      <c r="J52" s="451"/>
      <c r="K52" s="451"/>
      <c r="L52" s="451"/>
      <c r="M52" s="451"/>
      <c r="N52" s="451"/>
      <c r="O52" s="451"/>
      <c r="P52" s="451"/>
      <c r="Q52" s="597"/>
      <c r="R52" s="598"/>
      <c r="S52" s="598"/>
      <c r="T52" s="598"/>
      <c r="U52" s="598"/>
      <c r="V52" s="598"/>
      <c r="W52" s="598"/>
      <c r="X52" s="598"/>
      <c r="Y52" s="598"/>
      <c r="Z52" s="598"/>
      <c r="AA52" s="598"/>
      <c r="AB52" s="598"/>
      <c r="AC52" s="598"/>
      <c r="AD52" s="598"/>
      <c r="AE52" s="598"/>
      <c r="AF52" s="598"/>
      <c r="AG52" s="598"/>
      <c r="AH52" s="598"/>
      <c r="AI52" s="598"/>
      <c r="AJ52" s="598"/>
      <c r="AK52" s="598"/>
      <c r="AL52" s="598">
        <v>12340.5</v>
      </c>
      <c r="AM52" s="598"/>
      <c r="AN52" s="598"/>
      <c r="AO52" s="598"/>
      <c r="AP52" s="598"/>
      <c r="AQ52" s="598"/>
      <c r="AR52" s="598"/>
      <c r="AS52" s="598"/>
      <c r="AT52" s="598"/>
      <c r="AU52" s="599"/>
      <c r="AV52" s="600">
        <f t="shared" si="1"/>
        <v>12340.5</v>
      </c>
      <c r="AW52" s="601">
        <f>(R52*R3)+(S52*S3)+(T52*T3)+(U52*U3)+(V52*V3)+(W52*W3)+(X52*X3)+(Y52*Y3)+(Z52*Z3)+(AA52*AA3)+(AB52*AB3)+(AC52*AC3)+(AD52*AD3)+(AE52*AE3)+(AF52*AF3)+(AG52*AG3)+(AH52*AH3)+(AI52*AI3)+(AJ52*AJ3)+(AK52*AK3)+(AL52*AL3)+(AM52*AM3)+(AN52*AN3)+(AO52*AO3)+(AP52*AP3)+(AQ52*AQ3)+(AR52*AR3)+(AS52*AS3)+(AT52*AT3)+(AU52*AU3)</f>
        <v>1234.0500000000002</v>
      </c>
      <c r="AX52" s="602">
        <f t="shared" si="2"/>
        <v>13574.55</v>
      </c>
      <c r="AY52" s="35"/>
      <c r="AZ52" s="26"/>
      <c r="BB52" s="27"/>
    </row>
    <row r="53" spans="1:54">
      <c r="A53" s="858"/>
      <c r="B53" s="203"/>
      <c r="C53" s="481" t="s">
        <v>597</v>
      </c>
      <c r="D53" s="204" t="s">
        <v>546</v>
      </c>
      <c r="E53" s="449" t="s">
        <v>592</v>
      </c>
      <c r="F53" s="450"/>
      <c r="G53" s="451"/>
      <c r="H53" s="452"/>
      <c r="I53" s="450"/>
      <c r="J53" s="451"/>
      <c r="K53" s="451"/>
      <c r="L53" s="451"/>
      <c r="M53" s="451"/>
      <c r="N53" s="451"/>
      <c r="O53" s="451"/>
      <c r="P53" s="451"/>
      <c r="Q53" s="597"/>
      <c r="R53" s="598"/>
      <c r="S53" s="598">
        <v>552</v>
      </c>
      <c r="T53" s="598"/>
      <c r="U53" s="598"/>
      <c r="V53" s="598"/>
      <c r="W53" s="598"/>
      <c r="X53" s="598"/>
      <c r="Y53" s="598"/>
      <c r="Z53" s="598"/>
      <c r="AA53" s="598">
        <v>552</v>
      </c>
      <c r="AB53" s="598"/>
      <c r="AC53" s="598"/>
      <c r="AD53" s="598"/>
      <c r="AE53" s="598"/>
      <c r="AF53" s="598"/>
      <c r="AG53" s="598"/>
      <c r="AH53" s="598"/>
      <c r="AI53" s="598">
        <v>552</v>
      </c>
      <c r="AJ53" s="598"/>
      <c r="AK53" s="598"/>
      <c r="AL53" s="598"/>
      <c r="AM53" s="598"/>
      <c r="AN53" s="598"/>
      <c r="AO53" s="598"/>
      <c r="AP53" s="598"/>
      <c r="AQ53" s="598">
        <v>552</v>
      </c>
      <c r="AR53" s="598"/>
      <c r="AS53" s="598"/>
      <c r="AT53" s="598"/>
      <c r="AU53" s="599"/>
      <c r="AV53" s="600">
        <f t="shared" si="1"/>
        <v>2208</v>
      </c>
      <c r="AW53" s="601">
        <f>(R53*R3)+(S53*S3)+(T53*T3)+(U53*U3)+(V53*V3)+(W53*W3)+(X53*X3)+(Y53*Y3)+(Z53*Z3)+(AA53*AA3)+(AB53*AB3)+(AC53*AC3)+(AD53*AD3)+(AE53*AE3)+(AF53*AF3)+(AG53*AG3)+(AH53*AH3)+(AI53*AI3)+(AJ53*AJ3)+(AK53*AK3)+(AL53*AL3)+(AM53*AM3)+(AN53*AN3)+(AO53*AO3)+(AP53*AP3)+(AQ53*AQ3)+(AR53*AR3)+(AS53*AS3)+(AT53*AT3)+(AU53*AU3)</f>
        <v>220.8</v>
      </c>
      <c r="AX53" s="602">
        <f t="shared" si="2"/>
        <v>2428.8000000000002</v>
      </c>
      <c r="AY53" s="35"/>
      <c r="AZ53" s="26"/>
      <c r="BB53" s="27"/>
    </row>
    <row r="54" spans="1:54">
      <c r="A54" s="858"/>
      <c r="B54" s="203"/>
      <c r="C54" s="481" t="s">
        <v>598</v>
      </c>
      <c r="D54" s="204" t="s">
        <v>574</v>
      </c>
      <c r="E54" s="449" t="s">
        <v>594</v>
      </c>
      <c r="F54" s="450"/>
      <c r="G54" s="451"/>
      <c r="H54" s="452"/>
      <c r="I54" s="450"/>
      <c r="J54" s="451"/>
      <c r="K54" s="451"/>
      <c r="L54" s="451"/>
      <c r="M54" s="451"/>
      <c r="N54" s="451"/>
      <c r="O54" s="451"/>
      <c r="P54" s="451"/>
      <c r="Q54" s="597"/>
      <c r="R54" s="598"/>
      <c r="S54" s="598"/>
      <c r="T54" s="598"/>
      <c r="U54" s="598"/>
      <c r="V54" s="598"/>
      <c r="W54" s="598"/>
      <c r="X54" s="598">
        <v>1380</v>
      </c>
      <c r="Y54" s="598"/>
      <c r="Z54" s="598"/>
      <c r="AA54" s="598"/>
      <c r="AB54" s="598"/>
      <c r="AC54" s="598"/>
      <c r="AD54" s="598"/>
      <c r="AE54" s="598"/>
      <c r="AF54" s="598"/>
      <c r="AG54" s="598"/>
      <c r="AH54" s="598"/>
      <c r="AI54" s="598"/>
      <c r="AJ54" s="598"/>
      <c r="AK54" s="598"/>
      <c r="AL54" s="598"/>
      <c r="AM54" s="598"/>
      <c r="AN54" s="598">
        <v>1380</v>
      </c>
      <c r="AO54" s="598"/>
      <c r="AP54" s="598"/>
      <c r="AQ54" s="598"/>
      <c r="AR54" s="598"/>
      <c r="AS54" s="598"/>
      <c r="AT54" s="598"/>
      <c r="AU54" s="599"/>
      <c r="AV54" s="600">
        <f t="shared" si="1"/>
        <v>2760</v>
      </c>
      <c r="AW54" s="601">
        <f>(R54*R3)+(S54*S3)+(T54*T3)+(U54*U3)+(V54*V3)+(W54*W3)+(X54*X3)+(Y54*Y3)+(Z54*Z3)+(AA54*AA3)+(AB54*AB3)+(AC54*AC3)+(AD54*AD3)+(AE54*AE3)+(AF54*AF3)+(AG54*AG3)+(AH54*AH3)+(AI54*AI3)+(AJ54*AJ3)+(AK54*AK3)+(AL54*AL3)+(AM54*AM3)+(AN54*AN3)+(AO54*AO3)+(AP54*AP3)+(AQ54*AQ3)+(AR54*AR3)+(AS54*AS3)+(AT54*AT3)+(AU54*AU3)</f>
        <v>276</v>
      </c>
      <c r="AX54" s="602">
        <f t="shared" si="2"/>
        <v>3036</v>
      </c>
      <c r="AY54" s="35"/>
      <c r="AZ54" s="26"/>
      <c r="BB54" s="27"/>
    </row>
    <row r="55" spans="1:54">
      <c r="A55" s="858"/>
      <c r="B55" s="203"/>
      <c r="C55" s="481" t="s">
        <v>599</v>
      </c>
      <c r="D55" s="204" t="s">
        <v>574</v>
      </c>
      <c r="E55" s="449" t="s">
        <v>600</v>
      </c>
      <c r="F55" s="450"/>
      <c r="G55" s="451"/>
      <c r="H55" s="452"/>
      <c r="I55" s="450"/>
      <c r="J55" s="451"/>
      <c r="K55" s="451"/>
      <c r="L55" s="451"/>
      <c r="M55" s="451"/>
      <c r="N55" s="451"/>
      <c r="O55" s="451"/>
      <c r="P55" s="451"/>
      <c r="Q55" s="597"/>
      <c r="R55" s="598"/>
      <c r="S55" s="598"/>
      <c r="T55" s="598"/>
      <c r="U55" s="598"/>
      <c r="V55" s="598"/>
      <c r="W55" s="598"/>
      <c r="X55" s="598"/>
      <c r="Y55" s="598"/>
      <c r="Z55" s="598"/>
      <c r="AA55" s="598"/>
      <c r="AB55" s="598"/>
      <c r="AC55" s="598"/>
      <c r="AD55" s="598"/>
      <c r="AE55" s="598"/>
      <c r="AF55" s="598">
        <v>9479.5</v>
      </c>
      <c r="AG55" s="598"/>
      <c r="AH55" s="598"/>
      <c r="AI55" s="598"/>
      <c r="AJ55" s="598"/>
      <c r="AK55" s="598"/>
      <c r="AL55" s="598"/>
      <c r="AM55" s="598"/>
      <c r="AN55" s="598"/>
      <c r="AO55" s="598"/>
      <c r="AP55" s="598"/>
      <c r="AQ55" s="598"/>
      <c r="AR55" s="598"/>
      <c r="AS55" s="598"/>
      <c r="AT55" s="598"/>
      <c r="AU55" s="599"/>
      <c r="AV55" s="600">
        <f t="shared" si="1"/>
        <v>9479.5</v>
      </c>
      <c r="AW55" s="601">
        <f>(R55*R3)+(S55*S3)+(T55*T3)+(U55*U3)+(V55*V3)+(W55*W3)+(X55*X3)+(Y55*Y3)+(Z55*Z3)+(AA55*AA3)+(AB55*AB3)+(AC55*AC3)+(AD55*AD3)+(AE55*AE3)+(AF55*AF3)+(AG55*AG3)+(AH55*AH3)+(AI55*AI3)+(AJ55*AJ3)+(AK55*AK3)+(AL55*AL3)+(AM55*AM3)+(AN55*AN3)+(AO55*AO3)+(AP55*AP3)+(AQ55*AQ3)+(AR55*AR3)+(AS55*AS3)+(AT55*AT3)+(AU55*AU3)</f>
        <v>947.95</v>
      </c>
      <c r="AX55" s="602">
        <f t="shared" si="2"/>
        <v>10427.450000000001</v>
      </c>
      <c r="AY55" s="35"/>
      <c r="AZ55" s="26"/>
      <c r="BB55" s="27"/>
    </row>
    <row r="56" spans="1:54">
      <c r="A56" s="858"/>
      <c r="B56" s="535" t="s">
        <v>601</v>
      </c>
      <c r="C56" s="536"/>
      <c r="D56" s="537"/>
      <c r="E56" s="538"/>
      <c r="F56" s="539"/>
      <c r="G56" s="540"/>
      <c r="H56" s="541"/>
      <c r="I56" s="539"/>
      <c r="J56" s="540"/>
      <c r="K56" s="540"/>
      <c r="L56" s="540"/>
      <c r="M56" s="540"/>
      <c r="N56" s="540"/>
      <c r="O56" s="540"/>
      <c r="P56" s="540"/>
      <c r="Q56" s="591"/>
      <c r="R56" s="592">
        <f t="shared" ref="R56:AU56" si="12">SUM(R57:R57)</f>
        <v>0</v>
      </c>
      <c r="S56" s="592">
        <f t="shared" si="12"/>
        <v>0</v>
      </c>
      <c r="T56" s="592">
        <f t="shared" si="12"/>
        <v>0</v>
      </c>
      <c r="U56" s="592">
        <f t="shared" si="12"/>
        <v>0</v>
      </c>
      <c r="V56" s="592">
        <f t="shared" si="12"/>
        <v>0</v>
      </c>
      <c r="W56" s="592">
        <f t="shared" si="12"/>
        <v>0</v>
      </c>
      <c r="X56" s="592">
        <f t="shared" si="12"/>
        <v>0</v>
      </c>
      <c r="Y56" s="592">
        <f t="shared" si="12"/>
        <v>0</v>
      </c>
      <c r="Z56" s="592">
        <f t="shared" si="12"/>
        <v>0</v>
      </c>
      <c r="AA56" s="592">
        <f t="shared" si="12"/>
        <v>0</v>
      </c>
      <c r="AB56" s="592">
        <f t="shared" si="12"/>
        <v>0</v>
      </c>
      <c r="AC56" s="592">
        <f t="shared" si="12"/>
        <v>0</v>
      </c>
      <c r="AD56" s="592">
        <f t="shared" si="12"/>
        <v>0</v>
      </c>
      <c r="AE56" s="592">
        <f t="shared" si="12"/>
        <v>0</v>
      </c>
      <c r="AF56" s="592">
        <f t="shared" si="12"/>
        <v>0</v>
      </c>
      <c r="AG56" s="592">
        <f t="shared" si="12"/>
        <v>0</v>
      </c>
      <c r="AH56" s="592">
        <f t="shared" si="12"/>
        <v>0</v>
      </c>
      <c r="AI56" s="592">
        <f t="shared" si="12"/>
        <v>0</v>
      </c>
      <c r="AJ56" s="592">
        <f t="shared" si="12"/>
        <v>0</v>
      </c>
      <c r="AK56" s="592">
        <f t="shared" si="12"/>
        <v>0</v>
      </c>
      <c r="AL56" s="592">
        <f t="shared" si="12"/>
        <v>10884</v>
      </c>
      <c r="AM56" s="592">
        <f t="shared" si="12"/>
        <v>0</v>
      </c>
      <c r="AN56" s="592">
        <f t="shared" si="12"/>
        <v>0</v>
      </c>
      <c r="AO56" s="592">
        <f t="shared" si="12"/>
        <v>0</v>
      </c>
      <c r="AP56" s="592">
        <f t="shared" si="12"/>
        <v>0</v>
      </c>
      <c r="AQ56" s="592">
        <f t="shared" si="12"/>
        <v>0</v>
      </c>
      <c r="AR56" s="592">
        <f t="shared" si="12"/>
        <v>0</v>
      </c>
      <c r="AS56" s="592">
        <f t="shared" si="12"/>
        <v>0</v>
      </c>
      <c r="AT56" s="592">
        <f t="shared" si="12"/>
        <v>0</v>
      </c>
      <c r="AU56" s="593">
        <f t="shared" si="12"/>
        <v>0</v>
      </c>
      <c r="AV56" s="594">
        <f t="shared" si="1"/>
        <v>10884</v>
      </c>
      <c r="AW56" s="595">
        <f>(R56*R3)+(S56*S3)+(T56*T3)+(U56*U3)+(V56*V3)+(W56*W3)+(X56*X3)+(Y56*Y3)+(Z56*Z3)+(AA56*AA3)+(AB56*AB3)+(AC56*AC3)+(AD56*AD3)+(AE56*AE3)+(AF56*AF3)+(AG56*AG3)+(AH56*AH3)+(AI56*AI3)+(AJ56*AJ3)+(AK56*AK3)+(AL56*AL3)+(AM56*AM3)+(AN56*AN3)+(AO56*AO3)+(AP56*AP3)+(AQ56*AQ3)+(AR56*AR3)+(AS56*AS3)+(AT56*AT3)+(AU56*AU3)</f>
        <v>1088.4000000000001</v>
      </c>
      <c r="AX56" s="596">
        <f t="shared" si="2"/>
        <v>11972.4</v>
      </c>
      <c r="AY56" s="35"/>
      <c r="AZ56" s="26"/>
      <c r="BB56" s="27"/>
    </row>
    <row r="57" spans="1:54">
      <c r="A57" s="858"/>
      <c r="B57" s="203"/>
      <c r="C57" s="481" t="s">
        <v>602</v>
      </c>
      <c r="D57" s="204" t="s">
        <v>590</v>
      </c>
      <c r="E57" s="449" t="s">
        <v>541</v>
      </c>
      <c r="F57" s="450"/>
      <c r="G57" s="451"/>
      <c r="H57" s="452"/>
      <c r="I57" s="450"/>
      <c r="J57" s="451"/>
      <c r="K57" s="451"/>
      <c r="L57" s="451"/>
      <c r="M57" s="451"/>
      <c r="N57" s="451"/>
      <c r="O57" s="451"/>
      <c r="P57" s="451"/>
      <c r="Q57" s="597"/>
      <c r="R57" s="598"/>
      <c r="S57" s="598"/>
      <c r="T57" s="598"/>
      <c r="U57" s="598"/>
      <c r="V57" s="598"/>
      <c r="W57" s="598"/>
      <c r="X57" s="598"/>
      <c r="Y57" s="598"/>
      <c r="Z57" s="598"/>
      <c r="AA57" s="598"/>
      <c r="AB57" s="598"/>
      <c r="AC57" s="598"/>
      <c r="AD57" s="598"/>
      <c r="AE57" s="598"/>
      <c r="AF57" s="598"/>
      <c r="AG57" s="598"/>
      <c r="AH57" s="598"/>
      <c r="AI57" s="598"/>
      <c r="AJ57" s="598"/>
      <c r="AK57" s="598"/>
      <c r="AL57" s="598">
        <v>10884</v>
      </c>
      <c r="AM57" s="598"/>
      <c r="AN57" s="598"/>
      <c r="AO57" s="598"/>
      <c r="AP57" s="598"/>
      <c r="AQ57" s="598"/>
      <c r="AR57" s="598"/>
      <c r="AS57" s="598"/>
      <c r="AT57" s="598"/>
      <c r="AU57" s="599"/>
      <c r="AV57" s="600">
        <f t="shared" si="1"/>
        <v>10884</v>
      </c>
      <c r="AW57" s="601">
        <f>(R57*R3)+(S57*S3)+(T57*T3)+(U57*U3)+(V57*V3)+(W57*W3)+(X57*X3)+(Y57*Y3)+(Z57*Z3)+(AA57*AA3)+(AB57*AB3)+(AC57*AC3)+(AD57*AD3)+(AE57*AE3)+(AF57*AF3)+(AG57*AG3)+(AH57*AH3)+(AI57*AI3)+(AJ57*AJ3)+(AK57*AK3)+(AL57*AL3)+(AM57*AM3)+(AN57*AN3)+(AO57*AO3)+(AP57*AP3)+(AQ57*AQ3)+(AR57*AR3)+(AS57*AS3)+(AT57*AT3)+(AU57*AU3)</f>
        <v>1088.4000000000001</v>
      </c>
      <c r="AX57" s="602">
        <f t="shared" si="2"/>
        <v>11972.4</v>
      </c>
      <c r="AY57" s="35"/>
      <c r="AZ57" s="26"/>
      <c r="BB57" s="27"/>
    </row>
    <row r="58" spans="1:54">
      <c r="A58" s="858"/>
      <c r="B58" s="535" t="s">
        <v>603</v>
      </c>
      <c r="C58" s="536"/>
      <c r="D58" s="537"/>
      <c r="E58" s="538"/>
      <c r="F58" s="539"/>
      <c r="G58" s="540"/>
      <c r="H58" s="541"/>
      <c r="I58" s="539"/>
      <c r="J58" s="540"/>
      <c r="K58" s="540"/>
      <c r="L58" s="540"/>
      <c r="M58" s="540"/>
      <c r="N58" s="540"/>
      <c r="O58" s="540"/>
      <c r="P58" s="540"/>
      <c r="Q58" s="591"/>
      <c r="R58" s="592">
        <f t="shared" ref="R58:AU58" si="13">SUM(R59:R60)</f>
        <v>0</v>
      </c>
      <c r="S58" s="592">
        <f t="shared" si="13"/>
        <v>0</v>
      </c>
      <c r="T58" s="592">
        <f t="shared" si="13"/>
        <v>0</v>
      </c>
      <c r="U58" s="592">
        <f t="shared" si="13"/>
        <v>0</v>
      </c>
      <c r="V58" s="592">
        <f t="shared" si="13"/>
        <v>0</v>
      </c>
      <c r="W58" s="592">
        <f>SUM(W59:W60)</f>
        <v>260</v>
      </c>
      <c r="X58" s="592">
        <f t="shared" si="13"/>
        <v>0</v>
      </c>
      <c r="Y58" s="592">
        <f t="shared" si="13"/>
        <v>0</v>
      </c>
      <c r="Z58" s="592">
        <f t="shared" si="13"/>
        <v>0</v>
      </c>
      <c r="AA58" s="592">
        <f t="shared" si="13"/>
        <v>0</v>
      </c>
      <c r="AB58" s="592">
        <f t="shared" si="13"/>
        <v>0</v>
      </c>
      <c r="AC58" s="592">
        <f t="shared" si="13"/>
        <v>0</v>
      </c>
      <c r="AD58" s="592">
        <f t="shared" si="13"/>
        <v>0</v>
      </c>
      <c r="AE58" s="592">
        <f t="shared" si="13"/>
        <v>0</v>
      </c>
      <c r="AF58" s="592">
        <f t="shared" si="13"/>
        <v>0</v>
      </c>
      <c r="AG58" s="592">
        <f t="shared" si="13"/>
        <v>0</v>
      </c>
      <c r="AH58" s="592">
        <f t="shared" si="13"/>
        <v>0</v>
      </c>
      <c r="AI58" s="592">
        <f t="shared" si="13"/>
        <v>0</v>
      </c>
      <c r="AJ58" s="592">
        <f t="shared" si="13"/>
        <v>0</v>
      </c>
      <c r="AK58" s="592">
        <f t="shared" si="13"/>
        <v>0</v>
      </c>
      <c r="AL58" s="592">
        <f t="shared" si="13"/>
        <v>260</v>
      </c>
      <c r="AM58" s="592">
        <f t="shared" si="13"/>
        <v>0</v>
      </c>
      <c r="AN58" s="592">
        <f t="shared" si="13"/>
        <v>0</v>
      </c>
      <c r="AO58" s="592">
        <f t="shared" si="13"/>
        <v>0</v>
      </c>
      <c r="AP58" s="592">
        <f t="shared" si="13"/>
        <v>0</v>
      </c>
      <c r="AQ58" s="592">
        <f t="shared" si="13"/>
        <v>0</v>
      </c>
      <c r="AR58" s="592">
        <f t="shared" si="13"/>
        <v>1857</v>
      </c>
      <c r="AS58" s="592">
        <f t="shared" si="13"/>
        <v>0</v>
      </c>
      <c r="AT58" s="592">
        <f t="shared" si="13"/>
        <v>0</v>
      </c>
      <c r="AU58" s="593">
        <f t="shared" si="13"/>
        <v>0</v>
      </c>
      <c r="AV58" s="594">
        <f t="shared" si="1"/>
        <v>2377</v>
      </c>
      <c r="AW58" s="595">
        <f>(R58*R3)+(S58*S3)+(T58*T3)+(U58*U3)+(V58*V3)+(W58*W3)+(X58*X3)+(Y58*Y3)+(Z58*Z3)+(AA58*AA3)+(AB58*AB3)+(AC58*AC3)+(AD58*AD3)+(AE58*AE3)+(AF58*AF3)+(AG58*AG3)+(AH58*AH3)+(AI58*AI3)+(AJ58*AJ3)+(AK58*AK3)+(AL58*AL3)+(AM58*AM3)+(AN58*AN3)+(AO58*AO3)+(AP58*AP3)+(AQ58*AQ3)+(AR58*AR3)+(AS58*AS3)+(AT58*AT3)+(AU58*AU3)</f>
        <v>237.70000000000002</v>
      </c>
      <c r="AX58" s="596">
        <f t="shared" si="2"/>
        <v>2614.6999999999998</v>
      </c>
      <c r="AY58" s="35"/>
      <c r="AZ58" s="26"/>
      <c r="BB58" s="27"/>
    </row>
    <row r="59" spans="1:54">
      <c r="A59" s="858"/>
      <c r="B59" s="203"/>
      <c r="C59" s="481" t="s">
        <v>604</v>
      </c>
      <c r="D59" s="204" t="s">
        <v>574</v>
      </c>
      <c r="E59" s="449" t="s">
        <v>539</v>
      </c>
      <c r="F59" s="450"/>
      <c r="G59" s="451"/>
      <c r="H59" s="452"/>
      <c r="I59" s="450"/>
      <c r="J59" s="451"/>
      <c r="K59" s="451"/>
      <c r="L59" s="451"/>
      <c r="M59" s="451"/>
      <c r="N59" s="451"/>
      <c r="O59" s="451"/>
      <c r="P59" s="451"/>
      <c r="Q59" s="597"/>
      <c r="R59" s="598"/>
      <c r="S59" s="598"/>
      <c r="T59" s="598"/>
      <c r="U59" s="598"/>
      <c r="V59" s="598"/>
      <c r="W59" s="598">
        <v>260</v>
      </c>
      <c r="X59" s="598"/>
      <c r="Y59" s="598"/>
      <c r="Z59" s="598"/>
      <c r="AA59" s="598"/>
      <c r="AB59" s="598"/>
      <c r="AC59" s="598"/>
      <c r="AD59" s="598"/>
      <c r="AE59" s="598"/>
      <c r="AF59" s="598"/>
      <c r="AG59" s="598"/>
      <c r="AH59" s="598"/>
      <c r="AI59" s="598"/>
      <c r="AJ59" s="598"/>
      <c r="AK59" s="598"/>
      <c r="AL59" s="598">
        <v>260</v>
      </c>
      <c r="AM59" s="598"/>
      <c r="AN59" s="598"/>
      <c r="AO59" s="598"/>
      <c r="AP59" s="598"/>
      <c r="AQ59" s="598"/>
      <c r="AR59" s="598"/>
      <c r="AS59" s="598"/>
      <c r="AT59" s="598"/>
      <c r="AU59" s="599"/>
      <c r="AV59" s="600">
        <f t="shared" si="1"/>
        <v>520</v>
      </c>
      <c r="AW59" s="601">
        <f>(R59*R3)+(S59*S3)+(T59*T3)+(U59*U3)+(V59*V3)+(W59*W3)+(X59*X3)+(Y59*Y3)+(Z59*Z3)+(AA59*AA3)+(AB59*AB3)+(AC59*AC3)+(AD59*AD3)+(AE59*AE3)+(AF59*AF3)+(AG59*AG3)+(AH59*AH3)+(AI59*AI3)+(AJ59*AJ3)+(AK59*AK3)+(AL59*AL3)+(AM59*AM3)+(AN59*AN3)+(AO59*AO3)+(AP59*AP3)+(AQ59*AQ3)+(AR59*AR3)+(AS59*AS3)+(AT59*AT3)+(AU59*AU3)</f>
        <v>52</v>
      </c>
      <c r="AX59" s="602">
        <f t="shared" si="2"/>
        <v>572</v>
      </c>
      <c r="AY59" s="35"/>
      <c r="AZ59" s="26"/>
      <c r="BB59" s="27"/>
    </row>
    <row r="60" spans="1:54">
      <c r="A60" s="858"/>
      <c r="B60" s="203"/>
      <c r="C60" s="481" t="s">
        <v>605</v>
      </c>
      <c r="D60" s="204" t="s">
        <v>574</v>
      </c>
      <c r="E60" s="449" t="s">
        <v>606</v>
      </c>
      <c r="F60" s="450"/>
      <c r="G60" s="451"/>
      <c r="H60" s="452"/>
      <c r="I60" s="450"/>
      <c r="J60" s="451"/>
      <c r="K60" s="451"/>
      <c r="L60" s="451"/>
      <c r="M60" s="451"/>
      <c r="N60" s="451"/>
      <c r="O60" s="451"/>
      <c r="P60" s="451"/>
      <c r="Q60" s="597"/>
      <c r="R60" s="598"/>
      <c r="S60" s="598"/>
      <c r="T60" s="598"/>
      <c r="U60" s="598"/>
      <c r="V60" s="598"/>
      <c r="W60" s="598"/>
      <c r="X60" s="598"/>
      <c r="Y60" s="598"/>
      <c r="Z60" s="598"/>
      <c r="AA60" s="598"/>
      <c r="AB60" s="598"/>
      <c r="AC60" s="598"/>
      <c r="AD60" s="598"/>
      <c r="AE60" s="598"/>
      <c r="AF60" s="598"/>
      <c r="AG60" s="598"/>
      <c r="AH60" s="598"/>
      <c r="AI60" s="598"/>
      <c r="AJ60" s="598"/>
      <c r="AK60" s="598"/>
      <c r="AL60" s="598"/>
      <c r="AM60" s="598"/>
      <c r="AN60" s="598"/>
      <c r="AO60" s="598"/>
      <c r="AP60" s="598"/>
      <c r="AQ60" s="598"/>
      <c r="AR60" s="598">
        <v>1857</v>
      </c>
      <c r="AS60" s="598"/>
      <c r="AT60" s="598"/>
      <c r="AU60" s="599"/>
      <c r="AV60" s="600">
        <f t="shared" si="1"/>
        <v>1857</v>
      </c>
      <c r="AW60" s="601">
        <f>(R60*R3)+(S60*S3)+(T60*T3)+(U60*U3)+(V60*V3)+(W60*W3)+(X60*X3)+(Y60*Y3)+(Z60*Z3)+(AA60*AA3)+(AB60*AB3)+(AC60*AC3)+(AD60*AD3)+(AE60*AE3)+(AF60*AF3)+(AG60*AG3)+(AH60*AH3)+(AI60*AI3)+(AJ60*AJ3)+(AK60*AK3)+(AL60*AL3)+(AM60*AM3)+(AN60*AN3)+(AO60*AO3)+(AP60*AP3)+(AQ60*AQ3)+(AR60*AR3)+(AS60*AS3)+(AT60*AT3)+(AU60*AU3)</f>
        <v>185.70000000000002</v>
      </c>
      <c r="AX60" s="602">
        <f t="shared" si="2"/>
        <v>2042.7</v>
      </c>
      <c r="AY60" s="35"/>
      <c r="AZ60" s="26"/>
      <c r="BB60" s="27"/>
    </row>
    <row r="61" spans="1:54">
      <c r="A61" s="858"/>
      <c r="B61" s="535" t="s">
        <v>607</v>
      </c>
      <c r="C61" s="536"/>
      <c r="D61" s="537"/>
      <c r="E61" s="538"/>
      <c r="F61" s="539"/>
      <c r="G61" s="540"/>
      <c r="H61" s="541"/>
      <c r="I61" s="539"/>
      <c r="J61" s="540"/>
      <c r="K61" s="540"/>
      <c r="L61" s="540"/>
      <c r="M61" s="540"/>
      <c r="N61" s="540"/>
      <c r="O61" s="540"/>
      <c r="P61" s="540"/>
      <c r="Q61" s="591"/>
      <c r="R61" s="592">
        <f t="shared" ref="R61:AU61" si="14">SUM(R62:R64)</f>
        <v>0</v>
      </c>
      <c r="S61" s="592">
        <f t="shared" si="14"/>
        <v>0</v>
      </c>
      <c r="T61" s="592">
        <f t="shared" si="14"/>
        <v>0</v>
      </c>
      <c r="U61" s="592">
        <f t="shared" si="14"/>
        <v>0</v>
      </c>
      <c r="V61" s="592">
        <f t="shared" si="14"/>
        <v>0</v>
      </c>
      <c r="W61" s="592">
        <f t="shared" si="14"/>
        <v>0</v>
      </c>
      <c r="X61" s="592">
        <f t="shared" si="14"/>
        <v>0</v>
      </c>
      <c r="Y61" s="592">
        <f t="shared" si="14"/>
        <v>0</v>
      </c>
      <c r="Z61" s="592">
        <f t="shared" si="14"/>
        <v>0</v>
      </c>
      <c r="AA61" s="592">
        <f t="shared" si="14"/>
        <v>0</v>
      </c>
      <c r="AB61" s="592">
        <f>SUM(AB62:AB64)</f>
        <v>11211</v>
      </c>
      <c r="AC61" s="592">
        <f t="shared" si="14"/>
        <v>0</v>
      </c>
      <c r="AD61" s="592">
        <f t="shared" si="14"/>
        <v>0</v>
      </c>
      <c r="AE61" s="592">
        <f t="shared" si="14"/>
        <v>0</v>
      </c>
      <c r="AF61" s="592">
        <f t="shared" si="14"/>
        <v>0</v>
      </c>
      <c r="AG61" s="592">
        <f t="shared" si="14"/>
        <v>0</v>
      </c>
      <c r="AH61" s="592">
        <f t="shared" si="14"/>
        <v>0</v>
      </c>
      <c r="AI61" s="592">
        <f t="shared" si="14"/>
        <v>0</v>
      </c>
      <c r="AJ61" s="592">
        <f t="shared" si="14"/>
        <v>0</v>
      </c>
      <c r="AK61" s="592">
        <f t="shared" si="14"/>
        <v>0</v>
      </c>
      <c r="AL61" s="592">
        <f t="shared" si="14"/>
        <v>3546</v>
      </c>
      <c r="AM61" s="592">
        <f t="shared" si="14"/>
        <v>0</v>
      </c>
      <c r="AN61" s="592">
        <f t="shared" si="14"/>
        <v>0</v>
      </c>
      <c r="AO61" s="592">
        <f t="shared" si="14"/>
        <v>0</v>
      </c>
      <c r="AP61" s="592">
        <f t="shared" si="14"/>
        <v>0</v>
      </c>
      <c r="AQ61" s="592">
        <f t="shared" si="14"/>
        <v>0</v>
      </c>
      <c r="AR61" s="592">
        <f t="shared" si="14"/>
        <v>0</v>
      </c>
      <c r="AS61" s="592">
        <f t="shared" si="14"/>
        <v>0</v>
      </c>
      <c r="AT61" s="592">
        <f t="shared" si="14"/>
        <v>0</v>
      </c>
      <c r="AU61" s="593">
        <f t="shared" si="14"/>
        <v>0</v>
      </c>
      <c r="AV61" s="594">
        <f t="shared" si="1"/>
        <v>14757</v>
      </c>
      <c r="AW61" s="595">
        <f>(R61*R3)+(S61*S3)+(T61*T3)+(U61*U3)+(V61*V3)+(W61*W3)+(X61*X3)+(Y61*Y3)+(Z61*Z3)+(AA61*AA3)+(AB61*AB3)+(AC61*AC3)+(AD61*AD3)+(AE61*AE3)+(AF61*AF3)+(AG61*AG3)+(AH61*AH3)+(AI61*AI3)+(AJ61*AJ3)+(AK61*AK3)+(AL61*AL3)+(AM61*AM3)+(AN61*AN3)+(AO61*AO3)+(AP61*AP3)+(AQ61*AQ3)+(AR61*AR3)+(AS61*AS3)+(AT61*AT3)+(AU61*AU3)</f>
        <v>1475.7000000000003</v>
      </c>
      <c r="AX61" s="596">
        <f t="shared" si="2"/>
        <v>16232.7</v>
      </c>
      <c r="AY61" s="35"/>
      <c r="AZ61" s="26"/>
      <c r="BB61" s="27"/>
    </row>
    <row r="62" spans="1:54">
      <c r="A62" s="858"/>
      <c r="B62" s="203"/>
      <c r="C62" s="481" t="s">
        <v>608</v>
      </c>
      <c r="D62" s="204" t="s">
        <v>574</v>
      </c>
      <c r="E62" s="449" t="s">
        <v>609</v>
      </c>
      <c r="F62" s="450"/>
      <c r="G62" s="451"/>
      <c r="H62" s="452"/>
      <c r="I62" s="450"/>
      <c r="J62" s="451"/>
      <c r="K62" s="451"/>
      <c r="L62" s="451"/>
      <c r="M62" s="451"/>
      <c r="N62" s="451"/>
      <c r="O62" s="451"/>
      <c r="P62" s="451"/>
      <c r="Q62" s="597"/>
      <c r="R62" s="598"/>
      <c r="S62" s="598"/>
      <c r="T62" s="598"/>
      <c r="U62" s="598"/>
      <c r="V62" s="598"/>
      <c r="W62" s="598"/>
      <c r="X62" s="598"/>
      <c r="Y62" s="598"/>
      <c r="Z62" s="598"/>
      <c r="AA62" s="598"/>
      <c r="AB62" s="598">
        <v>11211</v>
      </c>
      <c r="AC62" s="598"/>
      <c r="AD62" s="598"/>
      <c r="AE62" s="598"/>
      <c r="AF62" s="598"/>
      <c r="AG62" s="598"/>
      <c r="AH62" s="598"/>
      <c r="AI62" s="598"/>
      <c r="AJ62" s="598"/>
      <c r="AK62" s="598"/>
      <c r="AL62" s="598"/>
      <c r="AM62" s="598"/>
      <c r="AN62" s="598"/>
      <c r="AO62" s="598"/>
      <c r="AP62" s="598"/>
      <c r="AQ62" s="598"/>
      <c r="AR62" s="598"/>
      <c r="AS62" s="598"/>
      <c r="AT62" s="598"/>
      <c r="AU62" s="599"/>
      <c r="AV62" s="600">
        <f t="shared" si="1"/>
        <v>11211</v>
      </c>
      <c r="AW62" s="601">
        <f>(R62*R3)+(S62*S3)+(T62*T3)+(U62*U3)+(V62*V3)+(W62*W3)+(X62*X3)+(Y62*Y3)+(Z62*Z3)+(AA62*AA3)+(AB62*AB3)+(AC62*AC3)+(AD62*AD3)+(AE62*AE3)+(AF62*AF3)+(AG62*AG3)+(AH62*AH3)+(AI62*AI3)+(AJ62*AJ3)+(AK62*AK3)+(AL62*AL3)+(AM62*AM3)+(AN62*AN3)+(AO62*AO3)+(AP62*AP3)+(AQ62*AQ3)+(AR62*AR3)+(AS62*AS3)+(AT62*AT3)+(AU62*AU3)</f>
        <v>1121.1000000000001</v>
      </c>
      <c r="AX62" s="602">
        <f t="shared" si="2"/>
        <v>12332.1</v>
      </c>
      <c r="AY62" s="35"/>
      <c r="AZ62" s="26"/>
      <c r="BB62" s="27"/>
    </row>
    <row r="63" spans="1:54">
      <c r="A63" s="858"/>
      <c r="B63" s="203"/>
      <c r="C63" s="481" t="s">
        <v>610</v>
      </c>
      <c r="D63" s="204" t="s">
        <v>574</v>
      </c>
      <c r="E63" s="449" t="s">
        <v>541</v>
      </c>
      <c r="F63" s="450"/>
      <c r="G63" s="451"/>
      <c r="H63" s="452"/>
      <c r="I63" s="450"/>
      <c r="J63" s="451"/>
      <c r="K63" s="451"/>
      <c r="L63" s="451"/>
      <c r="M63" s="451"/>
      <c r="N63" s="451"/>
      <c r="O63" s="451"/>
      <c r="P63" s="451"/>
      <c r="Q63" s="597"/>
      <c r="R63" s="598"/>
      <c r="S63" s="598"/>
      <c r="T63" s="598"/>
      <c r="U63" s="598"/>
      <c r="V63" s="598"/>
      <c r="W63" s="598"/>
      <c r="X63" s="598"/>
      <c r="Y63" s="598"/>
      <c r="Z63" s="598"/>
      <c r="AA63" s="598"/>
      <c r="AB63" s="598"/>
      <c r="AC63" s="598"/>
      <c r="AD63" s="598"/>
      <c r="AE63" s="598"/>
      <c r="AF63" s="598"/>
      <c r="AG63" s="598"/>
      <c r="AH63" s="598"/>
      <c r="AI63" s="598"/>
      <c r="AJ63" s="598"/>
      <c r="AK63" s="598"/>
      <c r="AL63" s="598">
        <v>3546</v>
      </c>
      <c r="AM63" s="598"/>
      <c r="AN63" s="598"/>
      <c r="AO63" s="598"/>
      <c r="AP63" s="598"/>
      <c r="AQ63" s="598"/>
      <c r="AR63" s="598"/>
      <c r="AS63" s="598"/>
      <c r="AT63" s="598"/>
      <c r="AU63" s="599"/>
      <c r="AV63" s="600">
        <f t="shared" si="1"/>
        <v>3546</v>
      </c>
      <c r="AW63" s="601">
        <f>(R63*R3)+(S63*S3)+(T63*T3)+(U63*U3)+(V63*V3)+(W63*W3)+(X63*X3)+(Y63*Y3)+(Z63*Z3)+(AA63*AA3)+(AB63*AB3)+(AC63*AC3)+(AD63*AD3)+(AE63*AE3)+(AF63*AF3)+(AG63*AG3)+(AH63*AH3)+(AI63*AI3)+(AJ63*AJ3)+(AK63*AK3)+(AL63*AL3)+(AM63*AM3)+(AN63*AN3)+(AO63*AO3)+(AP63*AP3)+(AQ63*AQ3)+(AR63*AR3)+(AS63*AS3)+(AT63*AT3)+(AU63*AU3)</f>
        <v>354.6</v>
      </c>
      <c r="AX63" s="602">
        <f t="shared" si="2"/>
        <v>3900.6</v>
      </c>
      <c r="AY63" s="35"/>
      <c r="AZ63" s="26"/>
      <c r="BB63" s="27"/>
    </row>
    <row r="64" spans="1:54">
      <c r="A64" s="858"/>
      <c r="B64" s="203"/>
      <c r="C64" s="481" t="s">
        <v>611</v>
      </c>
      <c r="D64" s="204" t="s">
        <v>574</v>
      </c>
      <c r="E64" s="449" t="s">
        <v>612</v>
      </c>
      <c r="F64" s="450"/>
      <c r="G64" s="451"/>
      <c r="H64" s="452"/>
      <c r="I64" s="450"/>
      <c r="J64" s="451"/>
      <c r="K64" s="451"/>
      <c r="L64" s="451"/>
      <c r="M64" s="451"/>
      <c r="N64" s="451"/>
      <c r="O64" s="451"/>
      <c r="P64" s="451"/>
      <c r="Q64" s="597"/>
      <c r="R64" s="598"/>
      <c r="S64" s="598"/>
      <c r="T64" s="598"/>
      <c r="U64" s="598"/>
      <c r="V64" s="598"/>
      <c r="W64" s="598"/>
      <c r="X64" s="598"/>
      <c r="Y64" s="598"/>
      <c r="Z64" s="598"/>
      <c r="AA64" s="598"/>
      <c r="AB64" s="598"/>
      <c r="AC64" s="598"/>
      <c r="AD64" s="598"/>
      <c r="AE64" s="598"/>
      <c r="AF64" s="598"/>
      <c r="AG64" s="598"/>
      <c r="AH64" s="598"/>
      <c r="AI64" s="598"/>
      <c r="AJ64" s="598"/>
      <c r="AK64" s="598"/>
      <c r="AL64" s="598"/>
      <c r="AM64" s="598"/>
      <c r="AN64" s="598"/>
      <c r="AO64" s="598"/>
      <c r="AP64" s="598"/>
      <c r="AQ64" s="598"/>
      <c r="AR64" s="598"/>
      <c r="AS64" s="598"/>
      <c r="AT64" s="598"/>
      <c r="AU64" s="599"/>
      <c r="AV64" s="600">
        <f t="shared" si="1"/>
        <v>0</v>
      </c>
      <c r="AW64" s="601">
        <f>(R64*R3)+(S64*S3)+(T64*T3)+(U64*U3)+(V64*V3)+(W64*W3)+(X64*X3)+(Y64*Y3)+(Z64*Z3)+(AA64*AA3)+(AB64*AB3)+(AC64*AC3)+(AD64*AD3)+(AE64*AE3)+(AF64*AF3)+(AG64*AG3)+(AH64*AH3)+(AI64*AI3)+(AJ64*AJ3)+(AK64*AK3)+(AL64*AL3)+(AM64*AM3)+(AN64*AN3)+(AO64*AO3)+(AP64*AP3)+(AQ64*AQ3)+(AR64*AR3)+(AS64*AS3)+(AT64*AT3)+(AU64*AU3)</f>
        <v>0</v>
      </c>
      <c r="AX64" s="602">
        <f t="shared" si="2"/>
        <v>0</v>
      </c>
      <c r="AY64" s="35"/>
      <c r="AZ64" s="26"/>
      <c r="BB64" s="27"/>
    </row>
    <row r="65" spans="1:54">
      <c r="A65" s="858"/>
      <c r="B65" s="535" t="s">
        <v>613</v>
      </c>
      <c r="C65" s="536"/>
      <c r="D65" s="537"/>
      <c r="E65" s="538"/>
      <c r="F65" s="539"/>
      <c r="G65" s="540"/>
      <c r="H65" s="541"/>
      <c r="I65" s="539"/>
      <c r="J65" s="540"/>
      <c r="K65" s="540"/>
      <c r="L65" s="540"/>
      <c r="M65" s="540"/>
      <c r="N65" s="540"/>
      <c r="O65" s="540"/>
      <c r="P65" s="540"/>
      <c r="Q65" s="591"/>
      <c r="R65" s="592">
        <f t="shared" ref="R65:AU65" si="15">SUM(R66:R68)</f>
        <v>0</v>
      </c>
      <c r="S65" s="592">
        <f t="shared" si="15"/>
        <v>0</v>
      </c>
      <c r="T65" s="592">
        <f t="shared" si="15"/>
        <v>0</v>
      </c>
      <c r="U65" s="592">
        <f t="shared" si="15"/>
        <v>0</v>
      </c>
      <c r="V65" s="592">
        <f t="shared" si="15"/>
        <v>0</v>
      </c>
      <c r="W65" s="592">
        <f>SUM(W66:W68)</f>
        <v>15530</v>
      </c>
      <c r="X65" s="592">
        <f t="shared" si="15"/>
        <v>0</v>
      </c>
      <c r="Y65" s="592">
        <f t="shared" si="15"/>
        <v>0</v>
      </c>
      <c r="Z65" s="592">
        <f t="shared" si="15"/>
        <v>0</v>
      </c>
      <c r="AA65" s="592">
        <f t="shared" si="15"/>
        <v>0</v>
      </c>
      <c r="AB65" s="592">
        <f t="shared" si="15"/>
        <v>0</v>
      </c>
      <c r="AC65" s="592">
        <f t="shared" si="15"/>
        <v>0</v>
      </c>
      <c r="AD65" s="592">
        <f t="shared" si="15"/>
        <v>0</v>
      </c>
      <c r="AE65" s="592">
        <f t="shared" si="15"/>
        <v>0</v>
      </c>
      <c r="AF65" s="592">
        <f t="shared" si="15"/>
        <v>0</v>
      </c>
      <c r="AG65" s="592">
        <f t="shared" si="15"/>
        <v>0</v>
      </c>
      <c r="AH65" s="592">
        <f t="shared" si="15"/>
        <v>0</v>
      </c>
      <c r="AI65" s="592">
        <f t="shared" si="15"/>
        <v>0</v>
      </c>
      <c r="AJ65" s="592">
        <f t="shared" si="15"/>
        <v>0</v>
      </c>
      <c r="AK65" s="592">
        <f t="shared" si="15"/>
        <v>0</v>
      </c>
      <c r="AL65" s="592">
        <f t="shared" si="15"/>
        <v>15730</v>
      </c>
      <c r="AM65" s="592">
        <f t="shared" si="15"/>
        <v>0</v>
      </c>
      <c r="AN65" s="592">
        <f t="shared" si="15"/>
        <v>0</v>
      </c>
      <c r="AO65" s="592">
        <f t="shared" si="15"/>
        <v>0</v>
      </c>
      <c r="AP65" s="592">
        <f t="shared" si="15"/>
        <v>0</v>
      </c>
      <c r="AQ65" s="592">
        <f t="shared" si="15"/>
        <v>0</v>
      </c>
      <c r="AR65" s="592">
        <f t="shared" si="15"/>
        <v>0</v>
      </c>
      <c r="AS65" s="592">
        <f t="shared" si="15"/>
        <v>0</v>
      </c>
      <c r="AT65" s="592">
        <f t="shared" si="15"/>
        <v>0</v>
      </c>
      <c r="AU65" s="593">
        <f t="shared" si="15"/>
        <v>0</v>
      </c>
      <c r="AV65" s="594">
        <f t="shared" si="1"/>
        <v>31260</v>
      </c>
      <c r="AW65" s="595">
        <f>(R65*R3)+(S65*S3)+(T65*T3)+(U65*U3)+(V65*V3)+(W65*W3)+(X65*X3)+(Y65*Y3)+(Z65*Z3)+(AA65*AA3)+(AB65*AB3)+(AC65*AC3)+(AD65*AD3)+(AE65*AE3)+(AF65*AF3)+(AG65*AG3)+(AH65*AH3)+(AI65*AI3)+(AJ65*AJ3)+(AK65*AK3)+(AL65*AL3)+(AM65*AM3)+(AN65*AN3)+(AO65*AO3)+(AP65*AP3)+(AQ65*AQ3)+(AR65*AR3)+(AS65*AS3)+(AT65*AT3)+(AU65*AU3)</f>
        <v>3126</v>
      </c>
      <c r="AX65" s="596">
        <f t="shared" si="2"/>
        <v>34386</v>
      </c>
      <c r="AY65" s="35"/>
      <c r="AZ65" s="26"/>
      <c r="BB65" s="27"/>
    </row>
    <row r="66" spans="1:54">
      <c r="A66" s="858"/>
      <c r="B66" s="203"/>
      <c r="C66" s="481" t="s">
        <v>614</v>
      </c>
      <c r="D66" s="204" t="s">
        <v>574</v>
      </c>
      <c r="E66" s="449" t="s">
        <v>541</v>
      </c>
      <c r="F66" s="450"/>
      <c r="G66" s="451"/>
      <c r="H66" s="452"/>
      <c r="I66" s="450"/>
      <c r="J66" s="451"/>
      <c r="K66" s="451"/>
      <c r="L66" s="451"/>
      <c r="M66" s="451"/>
      <c r="N66" s="451"/>
      <c r="O66" s="451"/>
      <c r="P66" s="451"/>
      <c r="Q66" s="597"/>
      <c r="R66" s="598"/>
      <c r="S66" s="598"/>
      <c r="T66" s="598"/>
      <c r="U66" s="598"/>
      <c r="V66" s="598"/>
      <c r="W66" s="598"/>
      <c r="X66" s="598"/>
      <c r="Y66" s="598"/>
      <c r="Z66" s="598"/>
      <c r="AA66" s="598"/>
      <c r="AB66" s="598"/>
      <c r="AC66" s="598"/>
      <c r="AD66" s="598"/>
      <c r="AE66" s="598"/>
      <c r="AF66" s="598"/>
      <c r="AG66" s="598"/>
      <c r="AH66" s="598"/>
      <c r="AI66" s="598"/>
      <c r="AJ66" s="598"/>
      <c r="AK66" s="598"/>
      <c r="AL66" s="598">
        <v>200</v>
      </c>
      <c r="AM66" s="598"/>
      <c r="AN66" s="598"/>
      <c r="AO66" s="598"/>
      <c r="AP66" s="598"/>
      <c r="AQ66" s="598"/>
      <c r="AR66" s="598"/>
      <c r="AS66" s="598"/>
      <c r="AT66" s="598"/>
      <c r="AU66" s="599"/>
      <c r="AV66" s="600">
        <f t="shared" si="1"/>
        <v>200</v>
      </c>
      <c r="AW66" s="601">
        <f>(R66*R3)+(S66*S3)+(T66*T3)+(U66*U3)+(V66*V3)+(W66*W3)+(X66*X3)+(Y66*Y3)+(Z66*Z3)+(AA66*AA3)+(AB66*AB3)+(AC66*AC3)+(AD66*AD3)+(AE66*AE3)+(AF66*AF3)+(AG66*AG3)+(AH66*AH3)+(AI66*AI3)+(AJ66*AJ3)+(AK66*AK3)+(AL66*AL3)+(AM66*AM3)+(AN66*AN3)+(AO66*AO3)+(AP66*AP3)+(AQ66*AQ3)+(AR66*AR3)+(AS66*AS3)+(AT66*AT3)+(AU66*AU3)</f>
        <v>20</v>
      </c>
      <c r="AX66" s="602">
        <f t="shared" si="2"/>
        <v>220</v>
      </c>
      <c r="AY66" s="35"/>
      <c r="AZ66" s="26"/>
      <c r="BB66" s="27"/>
    </row>
    <row r="67" spans="1:54">
      <c r="A67" s="858"/>
      <c r="B67" s="203"/>
      <c r="C67" s="481" t="s">
        <v>615</v>
      </c>
      <c r="D67" s="204" t="s">
        <v>574</v>
      </c>
      <c r="E67" s="449" t="s">
        <v>539</v>
      </c>
      <c r="F67" s="450"/>
      <c r="G67" s="451"/>
      <c r="H67" s="452"/>
      <c r="I67" s="450"/>
      <c r="J67" s="451"/>
      <c r="K67" s="451"/>
      <c r="L67" s="451"/>
      <c r="M67" s="451"/>
      <c r="N67" s="451"/>
      <c r="O67" s="451"/>
      <c r="P67" s="451"/>
      <c r="Q67" s="597"/>
      <c r="R67" s="598"/>
      <c r="S67" s="598"/>
      <c r="T67" s="598"/>
      <c r="U67" s="598"/>
      <c r="V67" s="598"/>
      <c r="W67" s="598">
        <v>5350</v>
      </c>
      <c r="X67" s="598"/>
      <c r="Y67" s="598"/>
      <c r="Z67" s="598"/>
      <c r="AA67" s="598"/>
      <c r="AB67" s="598"/>
      <c r="AC67" s="598"/>
      <c r="AD67" s="598"/>
      <c r="AE67" s="598"/>
      <c r="AF67" s="598"/>
      <c r="AG67" s="598"/>
      <c r="AH67" s="598"/>
      <c r="AI67" s="598"/>
      <c r="AJ67" s="598"/>
      <c r="AK67" s="598"/>
      <c r="AL67" s="598">
        <v>5350</v>
      </c>
      <c r="AM67" s="598"/>
      <c r="AN67" s="598"/>
      <c r="AO67" s="598"/>
      <c r="AP67" s="598"/>
      <c r="AQ67" s="598"/>
      <c r="AR67" s="598"/>
      <c r="AS67" s="598"/>
      <c r="AT67" s="598"/>
      <c r="AU67" s="599"/>
      <c r="AV67" s="600">
        <f t="shared" si="1"/>
        <v>10700</v>
      </c>
      <c r="AW67" s="601">
        <f>(R67*R3)+(S67*S3)+(T67*T3)+(U67*U3)+(V67*V3)+(W67*W3)+(X67*X3)+(Y67*Y3)+(Z67*Z3)+(AA67*AA3)+(AB67*AB3)+(AC67*AC3)+(AD67*AD3)+(AE67*AE3)+(AF67*AF3)+(AG67*AG3)+(AH67*AH3)+(AI67*AI3)+(AJ67*AJ3)+(AK67*AK3)+(AL67*AL3)+(AM67*AM3)+(AN67*AN3)+(AO67*AO3)+(AP67*AP3)+(AQ67*AQ3)+(AR67*AR3)+(AS67*AS3)+(AT67*AT3)+(AU67*AU3)</f>
        <v>1070</v>
      </c>
      <c r="AX67" s="602">
        <f t="shared" si="2"/>
        <v>11770</v>
      </c>
      <c r="AY67" s="35"/>
      <c r="AZ67" s="26"/>
      <c r="BB67" s="27"/>
    </row>
    <row r="68" spans="1:54">
      <c r="A68" s="858"/>
      <c r="B68" s="203"/>
      <c r="C68" s="481" t="s">
        <v>616</v>
      </c>
      <c r="D68" s="204" t="s">
        <v>574</v>
      </c>
      <c r="E68" s="449" t="s">
        <v>539</v>
      </c>
      <c r="F68" s="450"/>
      <c r="G68" s="451"/>
      <c r="H68" s="452"/>
      <c r="I68" s="450"/>
      <c r="J68" s="451"/>
      <c r="K68" s="451"/>
      <c r="L68" s="451"/>
      <c r="M68" s="451"/>
      <c r="N68" s="451"/>
      <c r="O68" s="451"/>
      <c r="P68" s="451"/>
      <c r="Q68" s="597"/>
      <c r="R68" s="598"/>
      <c r="S68" s="598"/>
      <c r="T68" s="598"/>
      <c r="U68" s="598"/>
      <c r="V68" s="598"/>
      <c r="W68" s="598">
        <v>10180</v>
      </c>
      <c r="X68" s="598"/>
      <c r="Y68" s="598"/>
      <c r="Z68" s="598"/>
      <c r="AA68" s="598"/>
      <c r="AB68" s="598"/>
      <c r="AC68" s="598"/>
      <c r="AD68" s="598"/>
      <c r="AE68" s="598"/>
      <c r="AF68" s="598"/>
      <c r="AG68" s="598"/>
      <c r="AH68" s="598"/>
      <c r="AI68" s="598"/>
      <c r="AJ68" s="598"/>
      <c r="AK68" s="598"/>
      <c r="AL68" s="598">
        <v>10180</v>
      </c>
      <c r="AM68" s="598"/>
      <c r="AN68" s="598"/>
      <c r="AO68" s="598"/>
      <c r="AP68" s="598"/>
      <c r="AQ68" s="598"/>
      <c r="AR68" s="598"/>
      <c r="AS68" s="598"/>
      <c r="AT68" s="598"/>
      <c r="AU68" s="599"/>
      <c r="AV68" s="600">
        <f t="shared" si="1"/>
        <v>20360</v>
      </c>
      <c r="AW68" s="601">
        <f>(R68*R3)+(S68*S3)+(T68*T3)+(U68*U3)+(V68*V3)+(W68*W3)+(X68*X3)+(Y68*Y3)+(Z68*Z3)+(AA68*AA3)+(AB68*AB3)+(AC68*AC3)+(AD68*AD3)+(AE68*AE3)+(AF68*AF3)+(AG68*AG3)+(AH68*AH3)+(AI68*AI3)+(AJ68*AJ3)+(AK68*AK3)+(AL68*AL3)+(AM68*AM3)+(AN68*AN3)+(AO68*AO3)+(AP68*AP3)+(AQ68*AQ3)+(AR68*AR3)+(AS68*AS3)+(AT68*AT3)+(AU68*AU3)</f>
        <v>2036</v>
      </c>
      <c r="AX68" s="602">
        <f t="shared" si="2"/>
        <v>22396</v>
      </c>
      <c r="AY68" s="35"/>
      <c r="AZ68" s="26"/>
      <c r="BB68" s="27"/>
    </row>
    <row r="69" spans="1:54">
      <c r="A69" s="858"/>
      <c r="B69" s="535" t="s">
        <v>617</v>
      </c>
      <c r="C69" s="536"/>
      <c r="D69" s="537"/>
      <c r="E69" s="538"/>
      <c r="F69" s="539"/>
      <c r="G69" s="540"/>
      <c r="H69" s="541"/>
      <c r="I69" s="539"/>
      <c r="J69" s="540"/>
      <c r="K69" s="540"/>
      <c r="L69" s="540"/>
      <c r="M69" s="540"/>
      <c r="N69" s="540"/>
      <c r="O69" s="540"/>
      <c r="P69" s="540"/>
      <c r="Q69" s="591"/>
      <c r="R69" s="592">
        <f t="shared" ref="R69:AU69" si="16">SUM(R70:R73)</f>
        <v>0</v>
      </c>
      <c r="S69" s="592">
        <f t="shared" si="16"/>
        <v>0</v>
      </c>
      <c r="T69" s="592">
        <f t="shared" si="16"/>
        <v>0</v>
      </c>
      <c r="U69" s="592">
        <f t="shared" si="16"/>
        <v>0</v>
      </c>
      <c r="V69" s="592">
        <f t="shared" si="16"/>
        <v>0</v>
      </c>
      <c r="W69" s="592">
        <f t="shared" si="16"/>
        <v>0</v>
      </c>
      <c r="X69" s="592">
        <f t="shared" si="16"/>
        <v>0</v>
      </c>
      <c r="Y69" s="592">
        <f t="shared" si="16"/>
        <v>0</v>
      </c>
      <c r="Z69" s="592">
        <f>SUM(Z70:Z73)</f>
        <v>0</v>
      </c>
      <c r="AA69" s="592">
        <f t="shared" si="16"/>
        <v>0</v>
      </c>
      <c r="AB69" s="592">
        <f t="shared" si="16"/>
        <v>3032</v>
      </c>
      <c r="AC69" s="592">
        <f t="shared" si="16"/>
        <v>0</v>
      </c>
      <c r="AD69" s="592">
        <f t="shared" si="16"/>
        <v>0</v>
      </c>
      <c r="AE69" s="592">
        <f t="shared" si="16"/>
        <v>0</v>
      </c>
      <c r="AF69" s="592">
        <f t="shared" si="16"/>
        <v>0</v>
      </c>
      <c r="AG69" s="592">
        <f t="shared" si="16"/>
        <v>0</v>
      </c>
      <c r="AH69" s="592">
        <f t="shared" si="16"/>
        <v>0</v>
      </c>
      <c r="AI69" s="592">
        <f t="shared" si="16"/>
        <v>0</v>
      </c>
      <c r="AJ69" s="592">
        <f t="shared" si="16"/>
        <v>0</v>
      </c>
      <c r="AK69" s="592">
        <f t="shared" si="16"/>
        <v>0</v>
      </c>
      <c r="AL69" s="592">
        <f t="shared" si="16"/>
        <v>34003.5</v>
      </c>
      <c r="AM69" s="592">
        <f t="shared" si="16"/>
        <v>0</v>
      </c>
      <c r="AN69" s="592">
        <f t="shared" si="16"/>
        <v>0</v>
      </c>
      <c r="AO69" s="592">
        <f t="shared" si="16"/>
        <v>0</v>
      </c>
      <c r="AP69" s="592">
        <f t="shared" si="16"/>
        <v>0</v>
      </c>
      <c r="AQ69" s="592">
        <f t="shared" si="16"/>
        <v>0</v>
      </c>
      <c r="AR69" s="592">
        <f t="shared" si="16"/>
        <v>360</v>
      </c>
      <c r="AS69" s="592">
        <f t="shared" si="16"/>
        <v>0</v>
      </c>
      <c r="AT69" s="592">
        <f t="shared" si="16"/>
        <v>0</v>
      </c>
      <c r="AU69" s="593">
        <f t="shared" si="16"/>
        <v>0</v>
      </c>
      <c r="AV69" s="594">
        <f t="shared" si="1"/>
        <v>37395.5</v>
      </c>
      <c r="AW69" s="595">
        <f>(R69*R3)+(S69*S3)+(T69*T3)+(U69*U3)+(V69*V3)+(W69*W3)+(X69*X3)+(Y69*Y3)+(Z69*Z3)+(AA69*AA3)+(AB69*AB3)+(AC69*AC3)+(AD69*AD3)+(AE69*AE3)+(AF69*AF3)+(AG69*AG3)+(AH69*AH3)+(AI69*AI3)+(AJ69*AJ3)+(AK69*AK3)+(AL69*AL3)+(AM69*AM3)+(AN69*AN3)+(AO69*AO3)+(AP69*AP3)+(AQ69*AQ3)+(AR69*AR3)+(AS69*AS3)+(AT69*AT3)+(AU69*AU3)</f>
        <v>3739.55</v>
      </c>
      <c r="AX69" s="596">
        <f t="shared" si="2"/>
        <v>41135.050000000003</v>
      </c>
      <c r="AY69" s="35"/>
      <c r="AZ69" s="26"/>
      <c r="BB69" s="27"/>
    </row>
    <row r="70" spans="1:54">
      <c r="A70" s="858"/>
      <c r="B70" s="203"/>
      <c r="C70" s="481" t="s">
        <v>618</v>
      </c>
      <c r="D70" s="204" t="s">
        <v>574</v>
      </c>
      <c r="E70" s="449" t="s">
        <v>541</v>
      </c>
      <c r="F70" s="450"/>
      <c r="G70" s="451"/>
      <c r="H70" s="452"/>
      <c r="I70" s="450"/>
      <c r="J70" s="451"/>
      <c r="K70" s="451"/>
      <c r="L70" s="451"/>
      <c r="M70" s="451"/>
      <c r="N70" s="451"/>
      <c r="O70" s="451"/>
      <c r="P70" s="451"/>
      <c r="Q70" s="597"/>
      <c r="R70" s="598"/>
      <c r="S70" s="598"/>
      <c r="T70" s="598"/>
      <c r="U70" s="598"/>
      <c r="V70" s="598"/>
      <c r="W70" s="598"/>
      <c r="X70" s="598"/>
      <c r="Y70" s="598"/>
      <c r="Z70" s="598"/>
      <c r="AA70" s="598"/>
      <c r="AB70" s="598"/>
      <c r="AC70" s="598"/>
      <c r="AD70" s="598"/>
      <c r="AE70" s="598"/>
      <c r="AF70" s="598"/>
      <c r="AG70" s="598"/>
      <c r="AH70" s="598"/>
      <c r="AI70" s="598"/>
      <c r="AJ70" s="598"/>
      <c r="AK70" s="598"/>
      <c r="AL70" s="598">
        <v>15793.5</v>
      </c>
      <c r="AM70" s="598"/>
      <c r="AN70" s="598"/>
      <c r="AO70" s="598"/>
      <c r="AP70" s="598"/>
      <c r="AQ70" s="598"/>
      <c r="AR70" s="598"/>
      <c r="AS70" s="598"/>
      <c r="AT70" s="598"/>
      <c r="AU70" s="599"/>
      <c r="AV70" s="600">
        <f t="shared" si="1"/>
        <v>15793.5</v>
      </c>
      <c r="AW70" s="601">
        <f>(R70*R3)+(S70*S3)+(T70*T3)+(U70*U3)+(V70*V3)+(W70*W3)+(X70*X3)+(Y70*Y3)+(Z70*Z3)+(AA70*AA3)+(AB70*AB3)+(AC70*AC3)+(AD70*AD3)+(AE70*AE3)+(AF70*AF3)+(AG70*AG3)+(AH70*AH3)+(AI70*AI3)+(AJ70*AJ3)+(AK70*AK3)+(AL70*AL3)+(AM70*AM3)+(AN70*AN3)+(AO70*AO3)+(AP70*AP3)+(AQ70*AQ3)+(AR70*AR3)+(AS70*AS3)+(AT70*AT3)+(AU70*AU3)</f>
        <v>1579.3500000000001</v>
      </c>
      <c r="AX70" s="602">
        <f t="shared" si="2"/>
        <v>17372.849999999999</v>
      </c>
      <c r="AY70" s="35"/>
      <c r="AZ70" s="26"/>
      <c r="BB70" s="27"/>
    </row>
    <row r="71" spans="1:54">
      <c r="A71" s="858"/>
      <c r="B71" s="203"/>
      <c r="C71" s="481" t="s">
        <v>619</v>
      </c>
      <c r="D71" s="204" t="s">
        <v>574</v>
      </c>
      <c r="E71" s="449" t="s">
        <v>609</v>
      </c>
      <c r="F71" s="450"/>
      <c r="G71" s="451"/>
      <c r="H71" s="452"/>
      <c r="I71" s="450"/>
      <c r="J71" s="451"/>
      <c r="K71" s="451"/>
      <c r="L71" s="451"/>
      <c r="M71" s="451"/>
      <c r="N71" s="451"/>
      <c r="O71" s="451"/>
      <c r="P71" s="451"/>
      <c r="Q71" s="597"/>
      <c r="R71" s="598"/>
      <c r="S71" s="598"/>
      <c r="T71" s="598"/>
      <c r="U71" s="598"/>
      <c r="V71" s="598"/>
      <c r="W71" s="598"/>
      <c r="X71" s="598"/>
      <c r="Y71" s="598"/>
      <c r="Z71" s="598"/>
      <c r="AA71" s="598"/>
      <c r="AB71" s="598">
        <v>3032</v>
      </c>
      <c r="AC71" s="598"/>
      <c r="AD71" s="598"/>
      <c r="AE71" s="598"/>
      <c r="AF71" s="598"/>
      <c r="AG71" s="598"/>
      <c r="AH71" s="598"/>
      <c r="AI71" s="598"/>
      <c r="AJ71" s="598"/>
      <c r="AK71" s="598"/>
      <c r="AL71" s="598"/>
      <c r="AM71" s="598"/>
      <c r="AN71" s="598"/>
      <c r="AO71" s="598"/>
      <c r="AP71" s="598"/>
      <c r="AQ71" s="598"/>
      <c r="AR71" s="598"/>
      <c r="AS71" s="598"/>
      <c r="AT71" s="598"/>
      <c r="AU71" s="599"/>
      <c r="AV71" s="600">
        <f t="shared" si="1"/>
        <v>3032</v>
      </c>
      <c r="AW71" s="601">
        <f>(R71*R3)+(S71*S3)+(T71*T3)+(U71*U3)+(V71*V3)+(W71*W3)+(X71*X3)+(Y71*Y3)+(Z71*Z3)+(AA71*AA3)+(AB71*AB3)+(AC71*AC3)+(AD71*AD3)+(AE71*AE3)+(AF71*AF3)+(AG71*AG3)+(AH71*AH3)+(AI71*AI3)+(AJ71*AJ3)+(AK71*AK3)+(AL71*AL3)+(AM71*AM3)+(AN71*AN3)+(AO71*AO3)+(AP71*AP3)+(AQ71*AQ3)+(AR71*AR3)+(AS71*AS3)+(AT71*AT3)+(AU71*AU3)</f>
        <v>303.2</v>
      </c>
      <c r="AX71" s="602">
        <f t="shared" si="2"/>
        <v>3335.2</v>
      </c>
      <c r="AY71" s="35"/>
      <c r="AZ71" s="26"/>
      <c r="BB71" s="27"/>
    </row>
    <row r="72" spans="1:54">
      <c r="A72" s="858"/>
      <c r="B72" s="203"/>
      <c r="C72" s="481" t="s">
        <v>620</v>
      </c>
      <c r="D72" s="204" t="s">
        <v>574</v>
      </c>
      <c r="E72" s="449" t="s">
        <v>541</v>
      </c>
      <c r="F72" s="450"/>
      <c r="G72" s="451"/>
      <c r="H72" s="452"/>
      <c r="I72" s="450"/>
      <c r="J72" s="451"/>
      <c r="K72" s="451"/>
      <c r="L72" s="451"/>
      <c r="M72" s="451"/>
      <c r="N72" s="451"/>
      <c r="O72" s="451"/>
      <c r="P72" s="451"/>
      <c r="Q72" s="597"/>
      <c r="R72" s="598"/>
      <c r="S72" s="598"/>
      <c r="T72" s="598"/>
      <c r="U72" s="598"/>
      <c r="V72" s="598"/>
      <c r="W72" s="598"/>
      <c r="X72" s="598"/>
      <c r="Y72" s="598"/>
      <c r="Z72" s="598"/>
      <c r="AA72" s="598"/>
      <c r="AB72" s="598"/>
      <c r="AC72" s="598"/>
      <c r="AD72" s="598"/>
      <c r="AE72" s="598"/>
      <c r="AF72" s="598"/>
      <c r="AG72" s="598"/>
      <c r="AH72" s="598"/>
      <c r="AI72" s="598"/>
      <c r="AJ72" s="598"/>
      <c r="AK72" s="598"/>
      <c r="AL72" s="598">
        <v>18210</v>
      </c>
      <c r="AM72" s="598"/>
      <c r="AN72" s="598"/>
      <c r="AO72" s="598"/>
      <c r="AP72" s="598"/>
      <c r="AQ72" s="598"/>
      <c r="AR72" s="598"/>
      <c r="AS72" s="598"/>
      <c r="AT72" s="598"/>
      <c r="AU72" s="599"/>
      <c r="AV72" s="600">
        <f t="shared" si="1"/>
        <v>18210</v>
      </c>
      <c r="AW72" s="601">
        <f>(R72*R3)+(S72*S3)+(T72*T3)+(U72*U3)+(V72*V3)+(W72*W3)+(X72*X3)+(Y72*Y3)+(Z72*Z3)+(AA72*AA3)+(AB72*AB3)+(AC72*AC3)+(AD72*AD3)+(AE72*AE3)+(AF72*AF3)+(AG72*AG3)+(AH72*AH3)+(AI72*AI3)+(AJ72*AJ3)+(AK72*AK3)+(AL72*AL3)+(AM72*AM3)+(AN72*AN3)+(AO72*AO3)+(AP72*AP3)+(AQ72*AQ3)+(AR72*AR3)+(AS72*AS3)+(AT72*AT3)+(AU72*AU3)</f>
        <v>1821</v>
      </c>
      <c r="AX72" s="602">
        <f t="shared" si="2"/>
        <v>20031</v>
      </c>
      <c r="AY72" s="35"/>
      <c r="AZ72" s="26"/>
      <c r="BB72" s="27"/>
    </row>
    <row r="73" spans="1:54">
      <c r="A73" s="858"/>
      <c r="B73" s="203"/>
      <c r="C73" s="481" t="s">
        <v>621</v>
      </c>
      <c r="D73" s="204" t="s">
        <v>574</v>
      </c>
      <c r="E73" s="449" t="s">
        <v>606</v>
      </c>
      <c r="F73" s="450"/>
      <c r="G73" s="451"/>
      <c r="H73" s="452"/>
      <c r="I73" s="450"/>
      <c r="J73" s="451"/>
      <c r="K73" s="451"/>
      <c r="L73" s="451"/>
      <c r="M73" s="451"/>
      <c r="N73" s="451"/>
      <c r="O73" s="451"/>
      <c r="P73" s="451"/>
      <c r="Q73" s="597"/>
      <c r="R73" s="598"/>
      <c r="S73" s="598"/>
      <c r="T73" s="598"/>
      <c r="U73" s="598"/>
      <c r="V73" s="598"/>
      <c r="W73" s="598"/>
      <c r="X73" s="598"/>
      <c r="Y73" s="598"/>
      <c r="Z73" s="598"/>
      <c r="AA73" s="598"/>
      <c r="AB73" s="598"/>
      <c r="AC73" s="598"/>
      <c r="AD73" s="598"/>
      <c r="AE73" s="598"/>
      <c r="AF73" s="598"/>
      <c r="AG73" s="598"/>
      <c r="AH73" s="598"/>
      <c r="AI73" s="598"/>
      <c r="AJ73" s="598"/>
      <c r="AK73" s="598"/>
      <c r="AL73" s="598"/>
      <c r="AM73" s="598"/>
      <c r="AN73" s="598"/>
      <c r="AO73" s="598"/>
      <c r="AP73" s="598"/>
      <c r="AQ73" s="598"/>
      <c r="AR73" s="598">
        <v>360</v>
      </c>
      <c r="AS73" s="598"/>
      <c r="AT73" s="598"/>
      <c r="AU73" s="599"/>
      <c r="AV73" s="600">
        <f t="shared" ref="AV73:AV88" si="17">SUM(R73:AU73)</f>
        <v>360</v>
      </c>
      <c r="AW73" s="601">
        <f>(R73*R3)+(S73*S3)+(T73*T3)+(U73*U3)+(V73*V3)+(W73*W3)+(X73*X3)+(Y73*Y3)+(Z73*Z3)+(AA73*AA3)+(AB73*AB3)+(AC73*AC3)+(AD73*AD3)+(AE73*AE3)+(AF73*AF3)+(AG73*AG3)+(AH73*AH3)+(AI73*AI3)+(AJ73*AJ3)+(AK73*AK3)+(AL73*AL3)+(AM73*AM3)+(AN73*AN3)+(AO73*AO3)+(AP73*AP3)+(AQ73*AQ3)+(AR73*AR3)+(AS73*AS3)+(AT73*AT3)+(AU73*AU3)</f>
        <v>36</v>
      </c>
      <c r="AX73" s="602">
        <f t="shared" ref="AX73:AX88" si="18">AV73+AW73</f>
        <v>396</v>
      </c>
      <c r="AY73" s="35"/>
      <c r="AZ73" s="26"/>
      <c r="BB73" s="27"/>
    </row>
    <row r="74" spans="1:54">
      <c r="A74" s="858"/>
      <c r="B74" s="535" t="s">
        <v>622</v>
      </c>
      <c r="C74" s="536"/>
      <c r="D74" s="537"/>
      <c r="E74" s="538"/>
      <c r="F74" s="539"/>
      <c r="G74" s="540"/>
      <c r="H74" s="541"/>
      <c r="I74" s="539"/>
      <c r="J74" s="540"/>
      <c r="K74" s="540"/>
      <c r="L74" s="540"/>
      <c r="M74" s="540"/>
      <c r="N74" s="540"/>
      <c r="O74" s="540"/>
      <c r="P74" s="540"/>
      <c r="Q74" s="591"/>
      <c r="R74" s="592">
        <f>SUM(R75:R76)</f>
        <v>1000</v>
      </c>
      <c r="S74" s="592">
        <f t="shared" ref="S74:AV74" si="19">SUM(S75:S76)</f>
        <v>0</v>
      </c>
      <c r="T74" s="592">
        <f t="shared" si="19"/>
        <v>0</v>
      </c>
      <c r="U74" s="592">
        <f t="shared" si="19"/>
        <v>0</v>
      </c>
      <c r="V74" s="592">
        <f t="shared" si="19"/>
        <v>0</v>
      </c>
      <c r="W74" s="592">
        <f t="shared" si="19"/>
        <v>0</v>
      </c>
      <c r="X74" s="592">
        <f t="shared" si="19"/>
        <v>0</v>
      </c>
      <c r="Y74" s="592">
        <f t="shared" si="19"/>
        <v>0</v>
      </c>
      <c r="Z74" s="592">
        <f>SUM(Z75:Z76)</f>
        <v>1000</v>
      </c>
      <c r="AA74" s="592">
        <f t="shared" si="19"/>
        <v>0</v>
      </c>
      <c r="AB74" s="592">
        <f t="shared" si="19"/>
        <v>0</v>
      </c>
      <c r="AC74" s="592">
        <f t="shared" si="19"/>
        <v>0</v>
      </c>
      <c r="AD74" s="592">
        <f t="shared" si="19"/>
        <v>0</v>
      </c>
      <c r="AE74" s="592">
        <f t="shared" si="19"/>
        <v>0</v>
      </c>
      <c r="AF74" s="592">
        <f t="shared" si="19"/>
        <v>0</v>
      </c>
      <c r="AG74" s="592">
        <f t="shared" si="19"/>
        <v>0</v>
      </c>
      <c r="AH74" s="592">
        <f t="shared" si="19"/>
        <v>1000</v>
      </c>
      <c r="AI74" s="592">
        <f t="shared" si="19"/>
        <v>0</v>
      </c>
      <c r="AJ74" s="592">
        <f t="shared" si="19"/>
        <v>0</v>
      </c>
      <c r="AK74" s="592">
        <f t="shared" si="19"/>
        <v>0</v>
      </c>
      <c r="AL74" s="592">
        <f t="shared" si="19"/>
        <v>28160</v>
      </c>
      <c r="AM74" s="592">
        <f t="shared" si="19"/>
        <v>0</v>
      </c>
      <c r="AN74" s="592">
        <f t="shared" si="19"/>
        <v>0</v>
      </c>
      <c r="AO74" s="592">
        <f t="shared" si="19"/>
        <v>0</v>
      </c>
      <c r="AP74" s="592">
        <f t="shared" si="19"/>
        <v>0</v>
      </c>
      <c r="AQ74" s="592">
        <f t="shared" si="19"/>
        <v>0</v>
      </c>
      <c r="AR74" s="592">
        <f t="shared" si="19"/>
        <v>0</v>
      </c>
      <c r="AS74" s="592">
        <f t="shared" si="19"/>
        <v>0</v>
      </c>
      <c r="AT74" s="592">
        <f t="shared" si="19"/>
        <v>1000</v>
      </c>
      <c r="AU74" s="631">
        <f t="shared" si="19"/>
        <v>0</v>
      </c>
      <c r="AV74" s="630">
        <f t="shared" si="19"/>
        <v>32160</v>
      </c>
      <c r="AW74" s="595">
        <f>(R74*R3)+(S74*S3)+(T74*T3)+(U74*U3)+(V74*V3)+(W74*W3)+(X74*X3)+(Y74*Y3)+(Z74*Z3)+(AA74*AA3)+(AB74*AB3)+(AC74*AC3)+(AD74*AD3)+(AE74*AE3)+(AF74*AF3)+(AG74*AG3)+(AH74*AH3)+(AI74*AI3)+(AJ74*AJ3)+(AK74*AK3)+(AL74*AL3)+(AM74*AM3)+(AN74*AN3)+(AO74*AO3)+(AP74*AP3)+(AQ74*AQ3)+(AR74*AR3)+(AS74*AS3)+(AT74*AT3)+(AU74*AU3)</f>
        <v>3216</v>
      </c>
      <c r="AX74" s="596">
        <f t="shared" si="18"/>
        <v>35376</v>
      </c>
      <c r="AY74" s="35"/>
      <c r="AZ74" s="26"/>
      <c r="BB74" s="27"/>
    </row>
    <row r="75" spans="1:54">
      <c r="A75" s="858"/>
      <c r="B75" s="203"/>
      <c r="C75" s="481" t="s">
        <v>752</v>
      </c>
      <c r="D75" s="204" t="s">
        <v>574</v>
      </c>
      <c r="E75" s="449" t="s">
        <v>592</v>
      </c>
      <c r="F75" s="450"/>
      <c r="G75" s="451"/>
      <c r="H75" s="452"/>
      <c r="I75" s="450"/>
      <c r="J75" s="451"/>
      <c r="K75" s="451"/>
      <c r="L75" s="451"/>
      <c r="M75" s="451"/>
      <c r="N75" s="451"/>
      <c r="O75" s="451"/>
      <c r="P75" s="451"/>
      <c r="Q75" s="597"/>
      <c r="R75" s="598">
        <v>1000</v>
      </c>
      <c r="S75" s="598"/>
      <c r="T75" s="598"/>
      <c r="U75" s="598"/>
      <c r="V75" s="598"/>
      <c r="W75" s="598"/>
      <c r="X75" s="598"/>
      <c r="Y75" s="598"/>
      <c r="Z75" s="598">
        <v>1000</v>
      </c>
      <c r="AA75" s="598"/>
      <c r="AB75" s="598"/>
      <c r="AC75" s="598"/>
      <c r="AD75" s="598"/>
      <c r="AE75" s="598"/>
      <c r="AF75" s="598"/>
      <c r="AG75" s="598"/>
      <c r="AH75" s="598">
        <v>1000</v>
      </c>
      <c r="AI75" s="598"/>
      <c r="AJ75" s="598"/>
      <c r="AK75" s="598"/>
      <c r="AL75" s="598"/>
      <c r="AM75" s="598"/>
      <c r="AN75" s="598"/>
      <c r="AO75" s="598"/>
      <c r="AP75" s="598"/>
      <c r="AQ75" s="598"/>
      <c r="AR75" s="598"/>
      <c r="AS75" s="598"/>
      <c r="AT75" s="598">
        <v>1000</v>
      </c>
      <c r="AU75" s="599"/>
      <c r="AV75" s="600">
        <f>SUM(R75:AU75)</f>
        <v>4000</v>
      </c>
      <c r="AW75" s="601">
        <f>AV75*0.1</f>
        <v>400</v>
      </c>
      <c r="AX75" s="602">
        <f>AV75+AW75</f>
        <v>4400</v>
      </c>
      <c r="AY75" s="35"/>
      <c r="AZ75" s="26"/>
      <c r="BB75" s="27"/>
    </row>
    <row r="76" spans="1:54">
      <c r="A76" s="858"/>
      <c r="B76" s="203"/>
      <c r="C76" s="481" t="s">
        <v>751</v>
      </c>
      <c r="D76" s="204" t="s">
        <v>748</v>
      </c>
      <c r="E76" s="449" t="s">
        <v>541</v>
      </c>
      <c r="F76" s="450"/>
      <c r="G76" s="451"/>
      <c r="H76" s="452"/>
      <c r="I76" s="450"/>
      <c r="J76" s="451"/>
      <c r="K76" s="451"/>
      <c r="L76" s="451"/>
      <c r="M76" s="451"/>
      <c r="N76" s="451"/>
      <c r="O76" s="451"/>
      <c r="P76" s="451"/>
      <c r="Q76" s="597"/>
      <c r="R76" s="598"/>
      <c r="S76" s="598"/>
      <c r="T76" s="598"/>
      <c r="U76" s="598"/>
      <c r="V76" s="598"/>
      <c r="W76" s="598"/>
      <c r="X76" s="598"/>
      <c r="Y76" s="598"/>
      <c r="Z76" s="598"/>
      <c r="AA76" s="598"/>
      <c r="AB76" s="598"/>
      <c r="AC76" s="598"/>
      <c r="AD76" s="598"/>
      <c r="AE76" s="598"/>
      <c r="AF76" s="598"/>
      <c r="AG76" s="598"/>
      <c r="AH76" s="598"/>
      <c r="AI76" s="598"/>
      <c r="AJ76" s="598"/>
      <c r="AK76" s="598"/>
      <c r="AL76" s="598">
        <v>28160</v>
      </c>
      <c r="AM76" s="598"/>
      <c r="AN76" s="598"/>
      <c r="AO76" s="598"/>
      <c r="AP76" s="598"/>
      <c r="AQ76" s="598"/>
      <c r="AR76" s="598"/>
      <c r="AS76" s="598"/>
      <c r="AT76" s="598"/>
      <c r="AU76" s="599"/>
      <c r="AV76" s="600">
        <f t="shared" si="17"/>
        <v>28160</v>
      </c>
      <c r="AW76" s="601">
        <f>(R76*R3)+(S76*S3)+(T76*T3)+(U76*U3)+(V76*V3)+(W76*W3)+(X76*X3)+(Y76*Y3)+(Z76*Z3)+(AA76*AA3)+(AB76*AB3)+(AC76*AC3)+(AD76*AD3)+(AE76*AE3)+(AF76*AF3)+(AG76*AG3)+(AH76*AH3)+(AI76*AI3)+(AJ76*AJ3)+(AK76*AK3)+(AL76*AL3)+(AM76*AM3)+(AN76*AN3)+(AO76*AO3)+(AP76*AP3)+(AQ76*AQ3)+(AR76*AR3)+(AS76*AS3)+(AT76*AT3)+(AU76*AU3)</f>
        <v>2816</v>
      </c>
      <c r="AX76" s="602">
        <f t="shared" si="18"/>
        <v>30976</v>
      </c>
      <c r="AY76" s="35"/>
      <c r="AZ76" s="26"/>
      <c r="BB76" s="27"/>
    </row>
    <row r="77" spans="1:54">
      <c r="A77" s="858"/>
      <c r="B77" s="535" t="s">
        <v>624</v>
      </c>
      <c r="C77" s="536"/>
      <c r="D77" s="537"/>
      <c r="E77" s="538"/>
      <c r="F77" s="539"/>
      <c r="G77" s="540"/>
      <c r="H77" s="541"/>
      <c r="I77" s="539"/>
      <c r="J77" s="540"/>
      <c r="K77" s="540"/>
      <c r="L77" s="540"/>
      <c r="M77" s="540"/>
      <c r="N77" s="540"/>
      <c r="O77" s="540"/>
      <c r="P77" s="540"/>
      <c r="Q77" s="591"/>
      <c r="R77" s="592">
        <f>SUM(R78:R79)</f>
        <v>0</v>
      </c>
      <c r="S77" s="592">
        <f t="shared" ref="S77:AU77" si="20">SUM(S78:S79)</f>
        <v>22111</v>
      </c>
      <c r="T77" s="592">
        <f t="shared" si="20"/>
        <v>6410</v>
      </c>
      <c r="U77" s="592">
        <f t="shared" si="20"/>
        <v>0</v>
      </c>
      <c r="V77" s="592">
        <f t="shared" si="20"/>
        <v>61</v>
      </c>
      <c r="W77" s="592">
        <f t="shared" si="20"/>
        <v>0</v>
      </c>
      <c r="X77" s="592">
        <f>SUM(X78:X79)</f>
        <v>7580</v>
      </c>
      <c r="Y77" s="592">
        <f t="shared" si="20"/>
        <v>61</v>
      </c>
      <c r="Z77" s="592">
        <f t="shared" si="20"/>
        <v>8510</v>
      </c>
      <c r="AA77" s="592">
        <f t="shared" si="20"/>
        <v>0</v>
      </c>
      <c r="AB77" s="592">
        <f t="shared" si="20"/>
        <v>61</v>
      </c>
      <c r="AC77" s="592">
        <f t="shared" si="20"/>
        <v>7580</v>
      </c>
      <c r="AD77" s="592">
        <f t="shared" si="20"/>
        <v>12370</v>
      </c>
      <c r="AE77" s="592">
        <f t="shared" si="20"/>
        <v>61</v>
      </c>
      <c r="AF77" s="592">
        <f t="shared" si="20"/>
        <v>0</v>
      </c>
      <c r="AG77" s="592">
        <f t="shared" si="20"/>
        <v>1760</v>
      </c>
      <c r="AH77" s="592">
        <f t="shared" si="20"/>
        <v>7641</v>
      </c>
      <c r="AI77" s="592">
        <f t="shared" si="20"/>
        <v>0</v>
      </c>
      <c r="AJ77" s="592">
        <f t="shared" si="20"/>
        <v>0</v>
      </c>
      <c r="AK77" s="592">
        <f t="shared" si="20"/>
        <v>0</v>
      </c>
      <c r="AL77" s="592">
        <f t="shared" si="20"/>
        <v>0</v>
      </c>
      <c r="AM77" s="592">
        <f t="shared" si="20"/>
        <v>0</v>
      </c>
      <c r="AN77" s="592">
        <f t="shared" si="20"/>
        <v>47000</v>
      </c>
      <c r="AO77" s="592">
        <f t="shared" si="20"/>
        <v>0</v>
      </c>
      <c r="AP77" s="592">
        <f t="shared" si="20"/>
        <v>0</v>
      </c>
      <c r="AQ77" s="592">
        <f t="shared" si="20"/>
        <v>0</v>
      </c>
      <c r="AR77" s="592">
        <f t="shared" si="20"/>
        <v>0</v>
      </c>
      <c r="AS77" s="592">
        <f t="shared" si="20"/>
        <v>0</v>
      </c>
      <c r="AT77" s="592">
        <f t="shared" si="20"/>
        <v>0</v>
      </c>
      <c r="AU77" s="592">
        <f t="shared" si="20"/>
        <v>0</v>
      </c>
      <c r="AV77" s="594">
        <f>SUM(R77:AU77)</f>
        <v>121206</v>
      </c>
      <c r="AW77" s="595">
        <f>(R77*R3)+(S77*S3)+(T77*T3)+(U77*U3)+(V77*V3)+(W77*W3)+(X77*X3)+(Y77*Y3)+(Z77*Z3)+(AA77*AA3)+(AB77*AB3)+(AC77*AC3)+(AD77*AD3)+(AE77*AE3)+(AF77*AF3)+(AG77*AG3)+(AH77*AH3)+(AI77*AI3)+(AJ77*AJ3)+(AK77*AK3)+(AL77*AL3)+(AM77*AM3)+(AN77*AN3)+(AO77*AO3)+(AP77*AP3)+(AQ77*AQ3)+(AR77*AR3)+(AS77*AS3)+(AT77*AT3)+(AU77*AU3)</f>
        <v>12120.6</v>
      </c>
      <c r="AX77" s="596">
        <f t="shared" si="18"/>
        <v>133326.6</v>
      </c>
      <c r="AY77" s="35"/>
      <c r="AZ77" s="26"/>
      <c r="BB77" s="27"/>
    </row>
    <row r="78" spans="1:54">
      <c r="A78" s="858"/>
      <c r="B78" s="203"/>
      <c r="C78" s="481" t="s">
        <v>625</v>
      </c>
      <c r="D78" s="204" t="s">
        <v>574</v>
      </c>
      <c r="E78" s="449" t="s">
        <v>729</v>
      </c>
      <c r="F78" s="450"/>
      <c r="G78" s="451"/>
      <c r="H78" s="452"/>
      <c r="I78" s="450"/>
      <c r="J78" s="451"/>
      <c r="K78" s="451"/>
      <c r="L78" s="451"/>
      <c r="M78" s="451"/>
      <c r="N78" s="451"/>
      <c r="O78" s="451"/>
      <c r="P78" s="451"/>
      <c r="Q78" s="597"/>
      <c r="R78" s="598"/>
      <c r="S78" s="598">
        <v>22111</v>
      </c>
      <c r="T78" s="598">
        <v>6410</v>
      </c>
      <c r="U78" s="598"/>
      <c r="V78" s="598">
        <v>61</v>
      </c>
      <c r="W78" s="598"/>
      <c r="X78" s="598">
        <v>7580</v>
      </c>
      <c r="Y78" s="598">
        <v>61</v>
      </c>
      <c r="Z78" s="598">
        <v>8510</v>
      </c>
      <c r="AA78" s="598"/>
      <c r="AB78" s="598">
        <v>61</v>
      </c>
      <c r="AC78" s="598">
        <v>7580</v>
      </c>
      <c r="AD78" s="598">
        <v>12370</v>
      </c>
      <c r="AE78" s="598">
        <v>61</v>
      </c>
      <c r="AF78" s="598"/>
      <c r="AG78" s="598">
        <v>1760</v>
      </c>
      <c r="AH78" s="598">
        <v>7641</v>
      </c>
      <c r="AI78" s="598"/>
      <c r="AJ78" s="598"/>
      <c r="AK78" s="598"/>
      <c r="AL78" s="598"/>
      <c r="AM78" s="598"/>
      <c r="AN78" s="598"/>
      <c r="AO78" s="598"/>
      <c r="AP78" s="598"/>
      <c r="AQ78" s="598"/>
      <c r="AR78" s="598"/>
      <c r="AS78" s="598"/>
      <c r="AT78" s="598"/>
      <c r="AU78" s="599"/>
      <c r="AV78" s="600">
        <f>SUM(R78:AU78)</f>
        <v>74206</v>
      </c>
      <c r="AW78" s="601">
        <f>AV78*0.1</f>
        <v>7420.6</v>
      </c>
      <c r="AX78" s="602">
        <f>AV78+AW78</f>
        <v>81626.600000000006</v>
      </c>
      <c r="AY78" s="35"/>
      <c r="AZ78" s="26"/>
      <c r="BB78" s="27"/>
    </row>
    <row r="79" spans="1:54">
      <c r="A79" s="859"/>
      <c r="B79" s="203"/>
      <c r="C79" s="481" t="s">
        <v>727</v>
      </c>
      <c r="D79" s="204" t="s">
        <v>748</v>
      </c>
      <c r="E79" s="449" t="s">
        <v>541</v>
      </c>
      <c r="F79" s="450"/>
      <c r="G79" s="451"/>
      <c r="H79" s="452"/>
      <c r="I79" s="450"/>
      <c r="J79" s="451"/>
      <c r="K79" s="451"/>
      <c r="L79" s="451"/>
      <c r="M79" s="451"/>
      <c r="N79" s="451"/>
      <c r="O79" s="451"/>
      <c r="P79" s="451"/>
      <c r="Q79" s="597"/>
      <c r="R79" s="598"/>
      <c r="S79" s="598"/>
      <c r="T79" s="598"/>
      <c r="U79" s="598"/>
      <c r="V79" s="598"/>
      <c r="W79" s="598"/>
      <c r="X79" s="598"/>
      <c r="Y79" s="598"/>
      <c r="Z79" s="598"/>
      <c r="AA79" s="598"/>
      <c r="AB79" s="598"/>
      <c r="AC79" s="598"/>
      <c r="AD79" s="598"/>
      <c r="AE79" s="598"/>
      <c r="AF79" s="598"/>
      <c r="AG79" s="598"/>
      <c r="AH79" s="598"/>
      <c r="AI79" s="598"/>
      <c r="AJ79" s="598"/>
      <c r="AK79" s="598"/>
      <c r="AL79" s="598"/>
      <c r="AM79" s="598"/>
      <c r="AN79" s="598">
        <v>47000</v>
      </c>
      <c r="AO79" s="598"/>
      <c r="AP79" s="598"/>
      <c r="AQ79" s="598"/>
      <c r="AR79" s="598"/>
      <c r="AS79" s="598"/>
      <c r="AT79" s="598"/>
      <c r="AU79" s="599"/>
      <c r="AV79" s="600">
        <f t="shared" si="17"/>
        <v>47000</v>
      </c>
      <c r="AW79" s="601">
        <f>(R79*R3)+(S79*S3)+(T79*T3)+(U79*U3)+(V79*V3)+(W79*W3)+(X79*X3)+(Y79*Y3)+(Z79*Z3)+(AA79*AA3)+(AB79*AB3)+(AC79*AC3)+(AD79*AD3)+(AE79*AE3)+(AF79*AF3)+(AG79*AG3)+(AH79*AH3)+(AI79*AI3)+(AJ79*AJ3)+(AK79*AK3)+(AL79*AL3)+(AM79*AM3)+(AN79*AN3)+(AO79*AO3)+(AP79*AP3)+(AQ79*AQ3)+(AR79*AR3)+(AS79*AS3)+(AT79*AT3)+(AU79*AU3)</f>
        <v>4700</v>
      </c>
      <c r="AX79" s="602">
        <f t="shared" si="18"/>
        <v>51700</v>
      </c>
      <c r="AY79" s="35"/>
      <c r="AZ79" s="26"/>
      <c r="BB79" s="27"/>
    </row>
    <row r="80" spans="1:54">
      <c r="A80" s="857" t="s">
        <v>626</v>
      </c>
      <c r="B80" s="535" t="s">
        <v>627</v>
      </c>
      <c r="C80" s="536"/>
      <c r="D80" s="537"/>
      <c r="E80" s="538"/>
      <c r="F80" s="539"/>
      <c r="G80" s="540"/>
      <c r="H80" s="541"/>
      <c r="I80" s="539"/>
      <c r="J80" s="540"/>
      <c r="K80" s="540"/>
      <c r="L80" s="540"/>
      <c r="M80" s="540"/>
      <c r="N80" s="540"/>
      <c r="O80" s="540"/>
      <c r="P80" s="540"/>
      <c r="Q80" s="591"/>
      <c r="R80" s="592">
        <f>SUM(R81:R82)</f>
        <v>0</v>
      </c>
      <c r="S80" s="592">
        <f t="shared" ref="S80:AU80" si="21">SUM(S81:S82)</f>
        <v>0</v>
      </c>
      <c r="T80" s="592">
        <f t="shared" si="21"/>
        <v>0</v>
      </c>
      <c r="U80" s="592">
        <f t="shared" si="21"/>
        <v>0</v>
      </c>
      <c r="V80" s="592">
        <f t="shared" si="21"/>
        <v>0</v>
      </c>
      <c r="W80" s="592">
        <f t="shared" si="21"/>
        <v>0</v>
      </c>
      <c r="X80" s="592">
        <f>SUM(X81:X82)</f>
        <v>2760</v>
      </c>
      <c r="Y80" s="592">
        <f t="shared" si="21"/>
        <v>0</v>
      </c>
      <c r="Z80" s="592">
        <f t="shared" si="21"/>
        <v>0</v>
      </c>
      <c r="AA80" s="592">
        <f t="shared" si="21"/>
        <v>0</v>
      </c>
      <c r="AB80" s="592">
        <f t="shared" si="21"/>
        <v>0</v>
      </c>
      <c r="AC80" s="592">
        <f t="shared" si="21"/>
        <v>0</v>
      </c>
      <c r="AD80" s="592">
        <f t="shared" si="21"/>
        <v>0</v>
      </c>
      <c r="AE80" s="592">
        <f t="shared" si="21"/>
        <v>0</v>
      </c>
      <c r="AF80" s="592">
        <f t="shared" si="21"/>
        <v>0</v>
      </c>
      <c r="AG80" s="592">
        <f t="shared" si="21"/>
        <v>0</v>
      </c>
      <c r="AH80" s="592">
        <f t="shared" si="21"/>
        <v>0</v>
      </c>
      <c r="AI80" s="592">
        <f t="shared" si="21"/>
        <v>0</v>
      </c>
      <c r="AJ80" s="592">
        <f t="shared" si="21"/>
        <v>0</v>
      </c>
      <c r="AK80" s="592">
        <f t="shared" si="21"/>
        <v>0</v>
      </c>
      <c r="AL80" s="592">
        <f t="shared" si="21"/>
        <v>3108</v>
      </c>
      <c r="AM80" s="592">
        <f t="shared" si="21"/>
        <v>2760</v>
      </c>
      <c r="AN80" s="592">
        <f t="shared" si="21"/>
        <v>0</v>
      </c>
      <c r="AO80" s="592">
        <f t="shared" si="21"/>
        <v>0</v>
      </c>
      <c r="AP80" s="592">
        <f t="shared" si="21"/>
        <v>0</v>
      </c>
      <c r="AQ80" s="592">
        <f t="shared" si="21"/>
        <v>0</v>
      </c>
      <c r="AR80" s="592">
        <f t="shared" si="21"/>
        <v>0</v>
      </c>
      <c r="AS80" s="592">
        <f t="shared" si="21"/>
        <v>0</v>
      </c>
      <c r="AT80" s="592">
        <f t="shared" si="21"/>
        <v>0</v>
      </c>
      <c r="AU80" s="592">
        <f t="shared" si="21"/>
        <v>0</v>
      </c>
      <c r="AV80" s="594">
        <f t="shared" si="17"/>
        <v>8628</v>
      </c>
      <c r="AW80" s="595">
        <f>(R80*R3)+(S80*S3)+(T80*T3)+(U80*U3)+(V80*V3)+(W80*W3)+(X80*X3)+(Y80*Y3)+(Z80*Z3)+(AA80*AA3)+(AB80*AB3)+(AC80*AC3)+(AD80*AD3)+(AE80*AE3)+(AF80*AF3)+(AG80*AG3)+(AH80*AH3)+(AI80*AI3)+(AJ80*AJ3)+(AK80*AK3)+(AL80*AL3)+(AM80*AM3)+(AN80*AN3)+(AO80*AO3)+(AP80*AP3)+(AQ80*AQ3)+(AR80*AR3)+(AS80*AS3)+(AT80*AT3)+(AU80*AU3)</f>
        <v>862.8</v>
      </c>
      <c r="AX80" s="596">
        <f t="shared" si="18"/>
        <v>9490.7999999999993</v>
      </c>
      <c r="AY80" s="35"/>
      <c r="AZ80" s="26"/>
      <c r="BB80" s="27"/>
    </row>
    <row r="81" spans="1:54">
      <c r="A81" s="858"/>
      <c r="B81" s="203"/>
      <c r="C81" s="481" t="s">
        <v>628</v>
      </c>
      <c r="D81" s="204" t="s">
        <v>546</v>
      </c>
      <c r="E81" s="449" t="s">
        <v>541</v>
      </c>
      <c r="F81" s="450"/>
      <c r="G81" s="451"/>
      <c r="H81" s="452"/>
      <c r="I81" s="450"/>
      <c r="J81" s="451"/>
      <c r="K81" s="451"/>
      <c r="L81" s="451"/>
      <c r="M81" s="451"/>
      <c r="N81" s="451"/>
      <c r="O81" s="451"/>
      <c r="P81" s="451"/>
      <c r="Q81" s="597"/>
      <c r="R81" s="598"/>
      <c r="S81" s="598"/>
      <c r="T81" s="598"/>
      <c r="U81" s="598"/>
      <c r="V81" s="598"/>
      <c r="W81" s="598"/>
      <c r="X81" s="598"/>
      <c r="Y81" s="598"/>
      <c r="Z81" s="598"/>
      <c r="AA81" s="598"/>
      <c r="AB81" s="598"/>
      <c r="AC81" s="598"/>
      <c r="AD81" s="598"/>
      <c r="AE81" s="598"/>
      <c r="AF81" s="598"/>
      <c r="AG81" s="598"/>
      <c r="AH81" s="598"/>
      <c r="AI81" s="598"/>
      <c r="AJ81" s="598"/>
      <c r="AK81" s="598"/>
      <c r="AL81" s="598">
        <v>3108</v>
      </c>
      <c r="AM81" s="598"/>
      <c r="AN81" s="598"/>
      <c r="AO81" s="598"/>
      <c r="AP81" s="598"/>
      <c r="AQ81" s="598"/>
      <c r="AR81" s="598"/>
      <c r="AS81" s="598"/>
      <c r="AT81" s="598"/>
      <c r="AU81" s="599"/>
      <c r="AV81" s="600">
        <f t="shared" si="17"/>
        <v>3108</v>
      </c>
      <c r="AW81" s="601">
        <f>(R81*R3)+(S81*S3)+(T81*T3)+(U81*U3)+(V81*V3)+(W81*W3)+(X81*X3)+(Y81*Y3)+(Z81*Z3)+(AA81*AA3)+(AB81*AB3)+(AC81*AC3)+(AD81*AD3)+(AE81*AE3)+(AF81*AF3)+(AG81*AG3)+(AH81*AH3)+(AI81*AI3)+(AJ81*AJ3)+(AK81*AK3)+(AL81*AL3)+(AM81*AM3)+(AN81*AN3)+(AO81*AO3)+(AP81*AP3)+(AQ81*AQ3)+(AR81*AR3)+(AS81*AS3)+(AT81*AT3)+(AU81*AU3)</f>
        <v>310.8</v>
      </c>
      <c r="AX81" s="602">
        <f t="shared" si="18"/>
        <v>3418.8</v>
      </c>
      <c r="AY81" s="35"/>
      <c r="AZ81" s="26"/>
      <c r="BB81" s="27"/>
    </row>
    <row r="82" spans="1:54">
      <c r="A82" s="858"/>
      <c r="B82" s="203"/>
      <c r="C82" s="481" t="s">
        <v>757</v>
      </c>
      <c r="D82" s="204" t="s">
        <v>756</v>
      </c>
      <c r="E82" s="449" t="s">
        <v>539</v>
      </c>
      <c r="F82" s="450"/>
      <c r="G82" s="451"/>
      <c r="H82" s="452"/>
      <c r="I82" s="450"/>
      <c r="J82" s="451"/>
      <c r="K82" s="451"/>
      <c r="L82" s="451"/>
      <c r="M82" s="451"/>
      <c r="N82" s="451"/>
      <c r="O82" s="451"/>
      <c r="P82" s="451"/>
      <c r="Q82" s="597"/>
      <c r="R82" s="598"/>
      <c r="S82" s="598"/>
      <c r="T82" s="598"/>
      <c r="U82" s="598"/>
      <c r="V82" s="598"/>
      <c r="W82" s="598"/>
      <c r="X82" s="598">
        <v>2760</v>
      </c>
      <c r="Y82" s="598"/>
      <c r="Z82" s="598"/>
      <c r="AA82" s="598"/>
      <c r="AB82" s="598"/>
      <c r="AC82" s="598"/>
      <c r="AD82" s="598"/>
      <c r="AE82" s="598"/>
      <c r="AF82" s="598"/>
      <c r="AG82" s="598"/>
      <c r="AH82" s="598"/>
      <c r="AI82" s="598"/>
      <c r="AJ82" s="598"/>
      <c r="AK82" s="598"/>
      <c r="AL82" s="598"/>
      <c r="AM82" s="598">
        <v>2760</v>
      </c>
      <c r="AN82" s="598"/>
      <c r="AO82" s="598"/>
      <c r="AP82" s="598"/>
      <c r="AQ82" s="598"/>
      <c r="AR82" s="598"/>
      <c r="AS82" s="598"/>
      <c r="AT82" s="598"/>
      <c r="AU82" s="599"/>
      <c r="AV82" s="600">
        <f>SUM(R82:AU82)</f>
        <v>5520</v>
      </c>
      <c r="AW82" s="601">
        <f>AV82*0.1</f>
        <v>552</v>
      </c>
      <c r="AX82" s="602">
        <f>AV82+AW82</f>
        <v>6072</v>
      </c>
      <c r="AY82" s="35"/>
      <c r="AZ82" s="26"/>
      <c r="BB82" s="27"/>
    </row>
    <row r="83" spans="1:54">
      <c r="A83" s="858"/>
      <c r="B83" s="535" t="s">
        <v>629</v>
      </c>
      <c r="C83" s="536"/>
      <c r="D83" s="537"/>
      <c r="E83" s="538"/>
      <c r="F83" s="539"/>
      <c r="G83" s="540"/>
      <c r="H83" s="541"/>
      <c r="I83" s="539"/>
      <c r="J83" s="540"/>
      <c r="K83" s="540"/>
      <c r="L83" s="540"/>
      <c r="M83" s="540"/>
      <c r="N83" s="540"/>
      <c r="O83" s="540"/>
      <c r="P83" s="540"/>
      <c r="Q83" s="591"/>
      <c r="R83" s="592">
        <f t="shared" ref="R83:AU83" si="22">SUM(R84:R87)</f>
        <v>0</v>
      </c>
      <c r="S83" s="592">
        <f t="shared" si="22"/>
        <v>0</v>
      </c>
      <c r="T83" s="592">
        <f t="shared" si="22"/>
        <v>0</v>
      </c>
      <c r="U83" s="592">
        <f t="shared" si="22"/>
        <v>1860</v>
      </c>
      <c r="V83" s="592">
        <f>SUM(V84:V87)</f>
        <v>1330</v>
      </c>
      <c r="W83" s="592">
        <f t="shared" si="22"/>
        <v>0</v>
      </c>
      <c r="X83" s="592">
        <f t="shared" si="22"/>
        <v>0</v>
      </c>
      <c r="Y83" s="592">
        <f t="shared" si="22"/>
        <v>0</v>
      </c>
      <c r="Z83" s="592">
        <f t="shared" si="22"/>
        <v>0</v>
      </c>
      <c r="AA83" s="592">
        <f t="shared" si="22"/>
        <v>0</v>
      </c>
      <c r="AB83" s="592">
        <f t="shared" si="22"/>
        <v>0</v>
      </c>
      <c r="AC83" s="592">
        <f t="shared" si="22"/>
        <v>0</v>
      </c>
      <c r="AD83" s="592">
        <f t="shared" si="22"/>
        <v>0</v>
      </c>
      <c r="AE83" s="592">
        <f t="shared" si="22"/>
        <v>0</v>
      </c>
      <c r="AF83" s="592">
        <f t="shared" si="22"/>
        <v>0</v>
      </c>
      <c r="AG83" s="592">
        <f t="shared" si="22"/>
        <v>0</v>
      </c>
      <c r="AH83" s="592">
        <f t="shared" si="22"/>
        <v>0</v>
      </c>
      <c r="AI83" s="592">
        <f t="shared" si="22"/>
        <v>0</v>
      </c>
      <c r="AJ83" s="592">
        <f t="shared" si="22"/>
        <v>1860</v>
      </c>
      <c r="AK83" s="592">
        <f t="shared" si="22"/>
        <v>2830</v>
      </c>
      <c r="AL83" s="592">
        <f t="shared" si="22"/>
        <v>1200</v>
      </c>
      <c r="AM83" s="592">
        <f t="shared" si="22"/>
        <v>0</v>
      </c>
      <c r="AN83" s="592">
        <f t="shared" si="22"/>
        <v>0</v>
      </c>
      <c r="AO83" s="592">
        <f t="shared" si="22"/>
        <v>0</v>
      </c>
      <c r="AP83" s="592">
        <f t="shared" si="22"/>
        <v>0</v>
      </c>
      <c r="AQ83" s="592">
        <f t="shared" si="22"/>
        <v>0</v>
      </c>
      <c r="AR83" s="592">
        <f t="shared" si="22"/>
        <v>0</v>
      </c>
      <c r="AS83" s="592">
        <f t="shared" si="22"/>
        <v>0</v>
      </c>
      <c r="AT83" s="592">
        <f t="shared" si="22"/>
        <v>0</v>
      </c>
      <c r="AU83" s="593">
        <f t="shared" si="22"/>
        <v>0</v>
      </c>
      <c r="AV83" s="594">
        <f t="shared" si="17"/>
        <v>9080</v>
      </c>
      <c r="AW83" s="595">
        <f>(R83*R3)+(S83*S3)+(T83*T3)+(U83*U3)+(V83*V3)+(W83*W3)+(X83*X3)+(Y83*Y3)+(Z83*Z3)+(AA83*AA3)+(AB83*AB3)+(AC83*AC3)+(AD83*AD3)+(AE83*AE3)+(AF83*AF3)+(AG83*AG3)+(AH83*AH3)+(AI83*AI3)+(AJ83*AJ3)+(AK83*AK3)+(AL83*AL3)+(AM83*AM3)+(AN83*AN3)+(AO83*AO3)+(AP83*AP3)+(AQ83*AQ3)+(AR83*AR3)+(AS83*AS3)+(AT83*AT3)+(AU83*AU3)</f>
        <v>908</v>
      </c>
      <c r="AX83" s="596">
        <f t="shared" si="18"/>
        <v>9988</v>
      </c>
      <c r="AY83" s="35"/>
      <c r="AZ83" s="26"/>
      <c r="BB83" s="27"/>
    </row>
    <row r="84" spans="1:54" ht="24">
      <c r="A84" s="858"/>
      <c r="B84" s="203"/>
      <c r="C84" s="481" t="s">
        <v>630</v>
      </c>
      <c r="D84" s="204"/>
      <c r="E84" s="449" t="s">
        <v>539</v>
      </c>
      <c r="F84" s="450"/>
      <c r="G84" s="451"/>
      <c r="H84" s="452"/>
      <c r="I84" s="450"/>
      <c r="J84" s="451"/>
      <c r="K84" s="451"/>
      <c r="L84" s="451"/>
      <c r="M84" s="451"/>
      <c r="N84" s="451"/>
      <c r="O84" s="451"/>
      <c r="P84" s="451"/>
      <c r="Q84" s="597"/>
      <c r="R84" s="598"/>
      <c r="S84" s="598"/>
      <c r="T84" s="598"/>
      <c r="U84" s="598">
        <v>1860</v>
      </c>
      <c r="V84" s="598"/>
      <c r="W84" s="598"/>
      <c r="X84" s="598"/>
      <c r="Y84" s="598"/>
      <c r="Z84" s="598"/>
      <c r="AA84" s="598"/>
      <c r="AB84" s="598"/>
      <c r="AC84" s="598"/>
      <c r="AD84" s="598"/>
      <c r="AE84" s="598"/>
      <c r="AF84" s="598"/>
      <c r="AG84" s="598"/>
      <c r="AH84" s="598"/>
      <c r="AI84" s="598"/>
      <c r="AJ84" s="598">
        <v>1860</v>
      </c>
      <c r="AK84" s="598"/>
      <c r="AL84" s="598"/>
      <c r="AM84" s="598"/>
      <c r="AN84" s="598"/>
      <c r="AO84" s="598"/>
      <c r="AP84" s="598"/>
      <c r="AQ84" s="598"/>
      <c r="AR84" s="598"/>
      <c r="AS84" s="598"/>
      <c r="AT84" s="598"/>
      <c r="AU84" s="599"/>
      <c r="AV84" s="600">
        <f t="shared" si="17"/>
        <v>3720</v>
      </c>
      <c r="AW84" s="601">
        <f>(R84*R3)+(S84*S3)+(T84*T3)+(U84*U3)+(V84*V3)+(W84*W3)+(X84*X3)+(Y84*Y3)+(Z84*Z3)+(AA84*AA3)+(AB84*AB3)+(AC84*AC3)+(AD84*AD3)+(AE84*AE3)+(AF84*AF3)+(AG84*AG3)+(AH84*AH3)+(AI84*AI3)+(AJ84*AJ3)+(AK84*AK3)+(AL84*AL3)+(AM84*AM3)+(AN84*AN3)+(AO84*AO3)+(AP84*AP3)+(AQ84*AQ3)+(AR84*AR3)+(AS84*AS3)+(AT84*AT3)+(AU84*AU3)</f>
        <v>372</v>
      </c>
      <c r="AX84" s="602">
        <f t="shared" si="18"/>
        <v>4092</v>
      </c>
      <c r="AY84" s="35"/>
      <c r="AZ84" s="26"/>
      <c r="BB84" s="27"/>
    </row>
    <row r="85" spans="1:54" ht="24">
      <c r="A85" s="858"/>
      <c r="B85" s="203"/>
      <c r="C85" s="481" t="s">
        <v>631</v>
      </c>
      <c r="D85" s="204"/>
      <c r="E85" s="449" t="s">
        <v>541</v>
      </c>
      <c r="F85" s="450"/>
      <c r="G85" s="451"/>
      <c r="H85" s="452"/>
      <c r="I85" s="450"/>
      <c r="J85" s="451"/>
      <c r="K85" s="451"/>
      <c r="L85" s="451"/>
      <c r="M85" s="451"/>
      <c r="N85" s="451"/>
      <c r="O85" s="451"/>
      <c r="P85" s="451"/>
      <c r="Q85" s="597"/>
      <c r="R85" s="598"/>
      <c r="S85" s="598"/>
      <c r="T85" s="598"/>
      <c r="U85" s="598"/>
      <c r="V85" s="598"/>
      <c r="W85" s="598"/>
      <c r="X85" s="598"/>
      <c r="Y85" s="598"/>
      <c r="Z85" s="598"/>
      <c r="AA85" s="598"/>
      <c r="AB85" s="598"/>
      <c r="AC85" s="598"/>
      <c r="AD85" s="598"/>
      <c r="AE85" s="598"/>
      <c r="AF85" s="598"/>
      <c r="AG85" s="598"/>
      <c r="AH85" s="598"/>
      <c r="AI85" s="598"/>
      <c r="AJ85" s="598"/>
      <c r="AK85" s="598">
        <v>1500</v>
      </c>
      <c r="AL85" s="598"/>
      <c r="AM85" s="598"/>
      <c r="AN85" s="598"/>
      <c r="AO85" s="598"/>
      <c r="AP85" s="598"/>
      <c r="AQ85" s="598"/>
      <c r="AR85" s="598"/>
      <c r="AS85" s="598"/>
      <c r="AT85" s="598"/>
      <c r="AU85" s="599"/>
      <c r="AV85" s="600">
        <f t="shared" si="17"/>
        <v>1500</v>
      </c>
      <c r="AW85" s="601">
        <f>(R85*R3)+(S85*S3)+(T85*T3)+(U85*U3)+(V85*V3)+(W85*W3)+(X85*X3)+(Y85*Y3)+(Z85*Z3)+(AA85*AA3)+(AB85*AB3)+(AC85*AC3)+(AD85*AD3)+(AE85*AE3)+(AF85*AF3)+(AG85*AG3)+(AH85*AH3)+(AI85*AI3)+(AJ85*AJ3)+(AK85*AK3)+(AL85*AL3)+(AM85*AM3)+(AN85*AN3)+(AO85*AO3)+(AP85*AP3)+(AQ85*AQ3)+(AR85*AR3)+(AS85*AS3)+(AT85*AT3)+(AU85*AU3)</f>
        <v>150</v>
      </c>
      <c r="AX85" s="602">
        <f t="shared" si="18"/>
        <v>1650</v>
      </c>
      <c r="AY85" s="35"/>
      <c r="AZ85" s="26"/>
      <c r="BB85" s="27"/>
    </row>
    <row r="86" spans="1:54">
      <c r="A86" s="858"/>
      <c r="B86" s="203"/>
      <c r="C86" s="481" t="s">
        <v>632</v>
      </c>
      <c r="D86" s="204"/>
      <c r="E86" s="449" t="s">
        <v>539</v>
      </c>
      <c r="F86" s="450"/>
      <c r="G86" s="451"/>
      <c r="H86" s="452"/>
      <c r="I86" s="450"/>
      <c r="J86" s="451"/>
      <c r="K86" s="451"/>
      <c r="L86" s="451"/>
      <c r="M86" s="451"/>
      <c r="N86" s="451"/>
      <c r="O86" s="451"/>
      <c r="P86" s="451"/>
      <c r="Q86" s="597"/>
      <c r="R86" s="598"/>
      <c r="S86" s="598"/>
      <c r="T86" s="598"/>
      <c r="U86" s="598"/>
      <c r="V86" s="598">
        <v>1330</v>
      </c>
      <c r="W86" s="598"/>
      <c r="X86" s="598"/>
      <c r="Y86" s="598"/>
      <c r="Z86" s="598"/>
      <c r="AA86" s="598"/>
      <c r="AB86" s="598"/>
      <c r="AC86" s="598"/>
      <c r="AD86" s="598"/>
      <c r="AE86" s="598"/>
      <c r="AF86" s="598"/>
      <c r="AG86" s="598"/>
      <c r="AH86" s="598"/>
      <c r="AI86" s="598"/>
      <c r="AJ86" s="598"/>
      <c r="AK86" s="598">
        <v>1330</v>
      </c>
      <c r="AL86" s="598"/>
      <c r="AM86" s="598"/>
      <c r="AN86" s="598"/>
      <c r="AO86" s="598"/>
      <c r="AP86" s="598"/>
      <c r="AQ86" s="598"/>
      <c r="AR86" s="598"/>
      <c r="AS86" s="598"/>
      <c r="AT86" s="598"/>
      <c r="AU86" s="599"/>
      <c r="AV86" s="600">
        <f t="shared" si="17"/>
        <v>2660</v>
      </c>
      <c r="AW86" s="601">
        <f>(R86*R3)+(S86*S3)+(T86*T3)+(U86*U3)+(V86*V3)+(W86*W3)+(X86*X3)+(Y86*Y3)+(Z86*Z3)+(AA86*AA3)+(AB86*AB3)+(AC86*AC3)+(AD86*AD3)+(AE86*AE3)+(AF86*AF3)+(AG86*AG3)+(AH86*AH3)+(AI86*AI3)+(AJ86*AJ3)+(AK86*AK3)+(AL86*AL3)+(AM86*AM3)+(AN86*AN3)+(AO86*AO3)+(AP86*AP3)+(AQ86*AQ3)+(AR86*AR3)+(AS86*AS3)+(AT86*AT3)+(AU86*AU3)</f>
        <v>266</v>
      </c>
      <c r="AX86" s="602">
        <f t="shared" si="18"/>
        <v>2926</v>
      </c>
      <c r="AY86" s="35"/>
      <c r="AZ86" s="26"/>
      <c r="BB86" s="27"/>
    </row>
    <row r="87" spans="1:54">
      <c r="A87" s="858"/>
      <c r="B87" s="203"/>
      <c r="C87" s="481" t="s">
        <v>633</v>
      </c>
      <c r="D87" s="204"/>
      <c r="E87" s="449" t="s">
        <v>541</v>
      </c>
      <c r="F87" s="450"/>
      <c r="G87" s="451"/>
      <c r="H87" s="452"/>
      <c r="I87" s="450"/>
      <c r="J87" s="451"/>
      <c r="K87" s="451"/>
      <c r="L87" s="451"/>
      <c r="M87" s="451"/>
      <c r="N87" s="451"/>
      <c r="O87" s="451"/>
      <c r="P87" s="451"/>
      <c r="Q87" s="597"/>
      <c r="R87" s="598"/>
      <c r="S87" s="598"/>
      <c r="T87" s="598"/>
      <c r="U87" s="598"/>
      <c r="V87" s="598"/>
      <c r="W87" s="598"/>
      <c r="X87" s="598"/>
      <c r="Y87" s="598"/>
      <c r="Z87" s="598"/>
      <c r="AA87" s="598"/>
      <c r="AB87" s="598"/>
      <c r="AC87" s="598"/>
      <c r="AD87" s="598"/>
      <c r="AE87" s="598"/>
      <c r="AF87" s="598"/>
      <c r="AG87" s="598"/>
      <c r="AH87" s="598"/>
      <c r="AI87" s="598"/>
      <c r="AJ87" s="598"/>
      <c r="AK87" s="598"/>
      <c r="AL87" s="598">
        <v>1200</v>
      </c>
      <c r="AM87" s="598"/>
      <c r="AN87" s="598"/>
      <c r="AO87" s="598"/>
      <c r="AP87" s="598"/>
      <c r="AQ87" s="598"/>
      <c r="AR87" s="598"/>
      <c r="AS87" s="598"/>
      <c r="AT87" s="598"/>
      <c r="AU87" s="599"/>
      <c r="AV87" s="600">
        <f t="shared" si="17"/>
        <v>1200</v>
      </c>
      <c r="AW87" s="601">
        <f>(R87*R3)+(S87*S3)+(T87*T3)+(U87*U3)+(V87*V3)+(W87*W3)+(X87*X3)+(Y87*Y3)+(Z87*Z3)+(AA87*AA3)+(AB87*AB3)+(AC87*AC3)+(AD87*AD3)+(AE87*AE3)+(AF87*AF3)+(AG87*AG3)+(AH87*AH3)+(AI87*AI3)+(AJ87*AJ3)+(AK87*AK3)+(AL87*AL3)+(AM87*AM3)+(AN87*AN3)+(AO87*AO3)+(AP87*AP3)+(AQ87*AQ3)+(AR87*AR3)+(AS87*AS3)+(AT87*AT3)+(AU87*AU3)</f>
        <v>120</v>
      </c>
      <c r="AX87" s="602">
        <f t="shared" si="18"/>
        <v>1320</v>
      </c>
      <c r="AY87" s="35"/>
      <c r="AZ87" s="26"/>
      <c r="BB87" s="27"/>
    </row>
    <row r="88" spans="1:54">
      <c r="A88" s="858"/>
      <c r="B88" s="535" t="s">
        <v>634</v>
      </c>
      <c r="C88" s="536"/>
      <c r="D88" s="537"/>
      <c r="E88" s="538"/>
      <c r="F88" s="539"/>
      <c r="G88" s="540"/>
      <c r="H88" s="541"/>
      <c r="I88" s="539"/>
      <c r="J88" s="540"/>
      <c r="K88" s="540"/>
      <c r="L88" s="540"/>
      <c r="M88" s="540"/>
      <c r="N88" s="540"/>
      <c r="O88" s="540"/>
      <c r="P88" s="540"/>
      <c r="Q88" s="591"/>
      <c r="R88" s="592">
        <f t="shared" ref="R88:AU88" si="23">SUM(R89:R89)</f>
        <v>552</v>
      </c>
      <c r="S88" s="592">
        <f t="shared" si="23"/>
        <v>0</v>
      </c>
      <c r="T88" s="592">
        <f t="shared" si="23"/>
        <v>0</v>
      </c>
      <c r="U88" s="592">
        <f t="shared" si="23"/>
        <v>0</v>
      </c>
      <c r="V88" s="592">
        <f t="shared" si="23"/>
        <v>0</v>
      </c>
      <c r="W88" s="592">
        <f t="shared" si="23"/>
        <v>552</v>
      </c>
      <c r="X88" s="592">
        <f t="shared" si="23"/>
        <v>0</v>
      </c>
      <c r="Y88" s="592">
        <f t="shared" si="23"/>
        <v>0</v>
      </c>
      <c r="Z88" s="592">
        <f t="shared" si="23"/>
        <v>0</v>
      </c>
      <c r="AA88" s="592">
        <f t="shared" si="23"/>
        <v>0</v>
      </c>
      <c r="AB88" s="592">
        <f t="shared" si="23"/>
        <v>552</v>
      </c>
      <c r="AC88" s="592">
        <f t="shared" si="23"/>
        <v>0</v>
      </c>
      <c r="AD88" s="592">
        <f t="shared" si="23"/>
        <v>0</v>
      </c>
      <c r="AE88" s="592">
        <f t="shared" si="23"/>
        <v>0</v>
      </c>
      <c r="AF88" s="592">
        <f t="shared" si="23"/>
        <v>0</v>
      </c>
      <c r="AG88" s="592">
        <f t="shared" si="23"/>
        <v>552</v>
      </c>
      <c r="AH88" s="592">
        <f t="shared" si="23"/>
        <v>0</v>
      </c>
      <c r="AI88" s="592">
        <f t="shared" si="23"/>
        <v>0</v>
      </c>
      <c r="AJ88" s="592">
        <f t="shared" si="23"/>
        <v>0</v>
      </c>
      <c r="AK88" s="592">
        <f t="shared" si="23"/>
        <v>0</v>
      </c>
      <c r="AL88" s="592">
        <f t="shared" si="23"/>
        <v>552</v>
      </c>
      <c r="AM88" s="592">
        <f t="shared" si="23"/>
        <v>0</v>
      </c>
      <c r="AN88" s="592">
        <f t="shared" si="23"/>
        <v>0</v>
      </c>
      <c r="AO88" s="592">
        <f t="shared" si="23"/>
        <v>0</v>
      </c>
      <c r="AP88" s="592">
        <f t="shared" si="23"/>
        <v>0</v>
      </c>
      <c r="AQ88" s="592">
        <f t="shared" si="23"/>
        <v>552</v>
      </c>
      <c r="AR88" s="592">
        <f t="shared" si="23"/>
        <v>0</v>
      </c>
      <c r="AS88" s="592">
        <f t="shared" si="23"/>
        <v>0</v>
      </c>
      <c r="AT88" s="592">
        <f t="shared" si="23"/>
        <v>0</v>
      </c>
      <c r="AU88" s="593">
        <f t="shared" si="23"/>
        <v>0</v>
      </c>
      <c r="AV88" s="594">
        <f t="shared" si="17"/>
        <v>3312</v>
      </c>
      <c r="AW88" s="595">
        <f>(R88*R3)+(S88*S3)+(T88*T3)+(U88*U3)+(V88*V3)+(W88*W3)+(X88*X3)+(Y88*Y3)+(Z88*Z3)+(AA88*AA3)+(AB88*AB3)+(AC88*AC3)+(AD88*AD3)+(AE88*AE3)+(AF88*AF3)+(AG88*AG3)+(AH88*AH3)+(AI88*AI3)+(AJ88*AJ3)+(AK88*AK3)+(AL88*AL3)+(AM88*AM3)+(AN88*AN3)+(AO88*AO3)+(AP88*AP3)+(AQ88*AQ3)+(AR88*AR3)+(AS88*AS3)+(AT88*AT3)+(AU88*AU3)</f>
        <v>331.2</v>
      </c>
      <c r="AX88" s="596">
        <f t="shared" si="18"/>
        <v>3643.2</v>
      </c>
      <c r="AY88" s="35"/>
      <c r="AZ88" s="26"/>
      <c r="BB88" s="27"/>
    </row>
    <row r="89" spans="1:54">
      <c r="A89" s="859"/>
      <c r="B89" s="203"/>
      <c r="C89" s="481" t="s">
        <v>635</v>
      </c>
      <c r="D89" s="204"/>
      <c r="E89" s="449" t="s">
        <v>547</v>
      </c>
      <c r="F89" s="450"/>
      <c r="G89" s="451"/>
      <c r="H89" s="452"/>
      <c r="I89" s="450"/>
      <c r="J89" s="451"/>
      <c r="K89" s="451"/>
      <c r="L89" s="451"/>
      <c r="M89" s="451"/>
      <c r="N89" s="451"/>
      <c r="O89" s="451"/>
      <c r="P89" s="451"/>
      <c r="Q89" s="597"/>
      <c r="R89" s="598">
        <v>552</v>
      </c>
      <c r="S89" s="598"/>
      <c r="T89" s="598"/>
      <c r="U89" s="598"/>
      <c r="V89" s="598"/>
      <c r="W89" s="598">
        <v>552</v>
      </c>
      <c r="X89" s="598"/>
      <c r="Y89" s="598"/>
      <c r="Z89" s="598"/>
      <c r="AA89" s="598"/>
      <c r="AB89" s="598">
        <v>552</v>
      </c>
      <c r="AC89" s="598"/>
      <c r="AD89" s="598"/>
      <c r="AE89" s="598"/>
      <c r="AF89" s="598"/>
      <c r="AG89" s="598">
        <v>552</v>
      </c>
      <c r="AH89" s="598"/>
      <c r="AI89" s="598"/>
      <c r="AJ89" s="598"/>
      <c r="AK89" s="598"/>
      <c r="AL89" s="598">
        <v>552</v>
      </c>
      <c r="AM89" s="598"/>
      <c r="AN89" s="598"/>
      <c r="AO89" s="598"/>
      <c r="AP89" s="598"/>
      <c r="AQ89" s="598">
        <v>552</v>
      </c>
      <c r="AR89" s="598"/>
      <c r="AS89" s="598"/>
      <c r="AT89" s="598"/>
      <c r="AU89" s="599"/>
      <c r="AV89" s="600">
        <f>SUM(R89:AU89)</f>
        <v>3312</v>
      </c>
      <c r="AW89" s="601">
        <f>(R89*R3)+(S89*S3)+(T89*T3)+(U89*U3)+(V89*V3)+(W89*W3)+(X89*X3)+(Y89*Y3)+(Z89*Z3)+(AA89*AA3)+(AB89*AB3)+(AC89*AC3)+(AD89*AD3)+(AE89*AE3)+(AF89*AF3)+(AG89*AG3)+(AH89*AH3)+(AI89*AI3)+(AJ89*AJ3)+(AK89*AK3)+(AL89*AL3)+(AM89*AM3)+(AN89*AN3)+(AO89*AO3)+(AP89*AP3)+(AQ89*AQ3)+(AR89*AR3)+(AS89*AS3)+(AT89*AT3)+(AU89*AU3)</f>
        <v>331.2</v>
      </c>
      <c r="AX89" s="602">
        <f>AV89+AW89</f>
        <v>3643.2</v>
      </c>
      <c r="AY89" s="35"/>
      <c r="AZ89" s="26"/>
      <c r="BB89" s="27"/>
    </row>
    <row r="90" spans="1:54" ht="13.5" customHeight="1">
      <c r="A90" s="205"/>
      <c r="B90" s="206"/>
      <c r="C90" s="482" t="s">
        <v>15</v>
      </c>
      <c r="D90" s="207"/>
      <c r="E90" s="453"/>
      <c r="F90" s="454"/>
      <c r="G90" s="455"/>
      <c r="H90" s="456"/>
      <c r="I90" s="454"/>
      <c r="J90" s="457"/>
      <c r="K90" s="458"/>
      <c r="L90" s="458"/>
      <c r="M90" s="458"/>
      <c r="N90" s="458"/>
      <c r="O90" s="458"/>
      <c r="P90" s="458"/>
      <c r="Q90" s="603"/>
      <c r="R90" s="604">
        <f t="shared" ref="R90:AU90" si="24">R6+R10+R15+R22+R27+R35+R44+R46+R51+R56+R58+R61+R65+R69+R74+R77+R80+R83+R88</f>
        <v>1552</v>
      </c>
      <c r="S90" s="604">
        <f t="shared" si="24"/>
        <v>23923</v>
      </c>
      <c r="T90" s="604">
        <f t="shared" si="24"/>
        <v>7898.2560000000003</v>
      </c>
      <c r="U90" s="604">
        <f t="shared" si="24"/>
        <v>1860</v>
      </c>
      <c r="V90" s="604">
        <f>V6+V10+V15+V22+V27+V35+V44+V46+V51+V56+V58+V61+V65+V69+V74+V77+V80+V83+V88</f>
        <v>75305.77</v>
      </c>
      <c r="W90" s="604">
        <f t="shared" si="24"/>
        <v>16342</v>
      </c>
      <c r="X90" s="604">
        <f t="shared" si="24"/>
        <v>19180</v>
      </c>
      <c r="Y90" s="604">
        <f t="shared" si="24"/>
        <v>61</v>
      </c>
      <c r="Z90" s="604">
        <f t="shared" si="24"/>
        <v>9510</v>
      </c>
      <c r="AA90" s="604">
        <f t="shared" si="24"/>
        <v>4605.53</v>
      </c>
      <c r="AB90" s="604">
        <f t="shared" si="24"/>
        <v>14856</v>
      </c>
      <c r="AC90" s="604">
        <f t="shared" si="24"/>
        <v>7580</v>
      </c>
      <c r="AD90" s="604">
        <f t="shared" si="24"/>
        <v>13858.255999999999</v>
      </c>
      <c r="AE90" s="604">
        <f t="shared" si="24"/>
        <v>61</v>
      </c>
      <c r="AF90" s="604">
        <f t="shared" si="24"/>
        <v>12273.029999999999</v>
      </c>
      <c r="AG90" s="604">
        <f t="shared" si="24"/>
        <v>2312</v>
      </c>
      <c r="AH90" s="604">
        <f t="shared" si="24"/>
        <v>8641</v>
      </c>
      <c r="AI90" s="604">
        <f t="shared" si="24"/>
        <v>1812</v>
      </c>
      <c r="AJ90" s="604">
        <f t="shared" si="24"/>
        <v>1860</v>
      </c>
      <c r="AK90" s="604">
        <f t="shared" si="24"/>
        <v>80907.34</v>
      </c>
      <c r="AL90" s="604">
        <f t="shared" si="24"/>
        <v>231730.57500000001</v>
      </c>
      <c r="AM90" s="604">
        <f t="shared" si="24"/>
        <v>2760</v>
      </c>
      <c r="AN90" s="604">
        <f t="shared" si="24"/>
        <v>57328.256000000001</v>
      </c>
      <c r="AO90" s="604">
        <f t="shared" si="24"/>
        <v>0</v>
      </c>
      <c r="AP90" s="604">
        <f t="shared" si="24"/>
        <v>2793.5299999999997</v>
      </c>
      <c r="AQ90" s="604">
        <f t="shared" si="24"/>
        <v>2364</v>
      </c>
      <c r="AR90" s="604">
        <f t="shared" si="24"/>
        <v>2217</v>
      </c>
      <c r="AS90" s="604">
        <f t="shared" si="24"/>
        <v>0</v>
      </c>
      <c r="AT90" s="604">
        <f t="shared" si="24"/>
        <v>1000</v>
      </c>
      <c r="AU90" s="604">
        <f t="shared" si="24"/>
        <v>2793.5299999999997</v>
      </c>
      <c r="AV90" s="600">
        <f>SUM(R90:AU90)</f>
        <v>607385.07300000009</v>
      </c>
      <c r="AW90" s="601">
        <f>(R90*R3)+(S90*S3)+(T90*T3)+(U90*U3)+(V90*V3)+(W90*W3)+(X90*X3)+(Y90*Y3)+(Z90*Z3)+(AA90*AA3)+(AB90*AB3)+(AC90*AC3)+(AD90*AD3)+(AE90*AE3)+(AF90*AF3)+(AG90*AG3)+(AH90*AH3)+(AI90*AI3)+(AJ90*AJ3)+(AK90*AK3)+(AL90*AL3)+(AM90*AM3)+(AN90*AN3)+(AO90*AO3)+(AP90*AP3)+(AQ90*AQ3)+(AR90*AR3)+(AS90*AS3)+(AT90*AT3)+(AU90*AU3)</f>
        <v>60738.507300000005</v>
      </c>
      <c r="AX90" s="602">
        <f>IF(ISERROR(AV90+AW90),"",AV90+AW90)</f>
        <v>668123.58030000015</v>
      </c>
      <c r="AY90" s="35"/>
      <c r="AZ90" s="26"/>
      <c r="BB90" s="27"/>
    </row>
    <row r="91" spans="1:54" ht="13.5" customHeight="1" thickBot="1">
      <c r="A91" s="205"/>
      <c r="B91" s="206"/>
      <c r="C91" s="483" t="s">
        <v>532</v>
      </c>
      <c r="D91" s="207"/>
      <c r="E91" s="453"/>
      <c r="F91" s="454"/>
      <c r="G91" s="455"/>
      <c r="H91" s="456"/>
      <c r="I91" s="454"/>
      <c r="J91" s="457"/>
      <c r="K91" s="458"/>
      <c r="L91" s="458"/>
      <c r="M91" s="458"/>
      <c r="N91" s="458"/>
      <c r="O91" s="458"/>
      <c r="P91" s="458"/>
      <c r="Q91" s="603"/>
      <c r="R91" s="605">
        <f t="shared" ref="R91:AU91" si="25">IF(ISERROR(R90*R3),0,R90*R3)</f>
        <v>155.20000000000002</v>
      </c>
      <c r="S91" s="605">
        <f t="shared" si="25"/>
        <v>2392.3000000000002</v>
      </c>
      <c r="T91" s="605">
        <f t="shared" si="25"/>
        <v>789.82560000000012</v>
      </c>
      <c r="U91" s="605">
        <f t="shared" si="25"/>
        <v>186</v>
      </c>
      <c r="V91" s="605">
        <f t="shared" si="25"/>
        <v>7530.5770000000011</v>
      </c>
      <c r="W91" s="605">
        <f t="shared" si="25"/>
        <v>1634.2</v>
      </c>
      <c r="X91" s="605">
        <f t="shared" si="25"/>
        <v>1918</v>
      </c>
      <c r="Y91" s="605">
        <f t="shared" si="25"/>
        <v>6.1000000000000005</v>
      </c>
      <c r="Z91" s="605">
        <f t="shared" si="25"/>
        <v>951</v>
      </c>
      <c r="AA91" s="605">
        <f t="shared" si="25"/>
        <v>460.553</v>
      </c>
      <c r="AB91" s="605">
        <f t="shared" si="25"/>
        <v>1485.6000000000001</v>
      </c>
      <c r="AC91" s="605">
        <f t="shared" si="25"/>
        <v>758</v>
      </c>
      <c r="AD91" s="605">
        <f t="shared" si="25"/>
        <v>1385.8256000000001</v>
      </c>
      <c r="AE91" s="605">
        <f t="shared" si="25"/>
        <v>6.1000000000000005</v>
      </c>
      <c r="AF91" s="605">
        <f t="shared" si="25"/>
        <v>1227.3029999999999</v>
      </c>
      <c r="AG91" s="605">
        <f t="shared" si="25"/>
        <v>231.20000000000002</v>
      </c>
      <c r="AH91" s="605">
        <f t="shared" si="25"/>
        <v>864.1</v>
      </c>
      <c r="AI91" s="605">
        <f t="shared" si="25"/>
        <v>181.20000000000002</v>
      </c>
      <c r="AJ91" s="605">
        <f t="shared" si="25"/>
        <v>186</v>
      </c>
      <c r="AK91" s="605">
        <f t="shared" si="25"/>
        <v>8090.7340000000004</v>
      </c>
      <c r="AL91" s="605">
        <f t="shared" si="25"/>
        <v>23173.057500000003</v>
      </c>
      <c r="AM91" s="605">
        <f t="shared" si="25"/>
        <v>276</v>
      </c>
      <c r="AN91" s="605">
        <f t="shared" si="25"/>
        <v>5732.8256000000001</v>
      </c>
      <c r="AO91" s="605">
        <f t="shared" si="25"/>
        <v>0</v>
      </c>
      <c r="AP91" s="605">
        <f t="shared" si="25"/>
        <v>279.35300000000001</v>
      </c>
      <c r="AQ91" s="605">
        <f t="shared" si="25"/>
        <v>236.4</v>
      </c>
      <c r="AR91" s="605">
        <f t="shared" si="25"/>
        <v>221.70000000000002</v>
      </c>
      <c r="AS91" s="605">
        <f t="shared" si="25"/>
        <v>0</v>
      </c>
      <c r="AT91" s="605">
        <f t="shared" si="25"/>
        <v>100</v>
      </c>
      <c r="AU91" s="606">
        <f t="shared" si="25"/>
        <v>279.35300000000001</v>
      </c>
      <c r="AV91" s="607">
        <f>SUM(R91:AU91)</f>
        <v>60738.507300000005</v>
      </c>
      <c r="AW91" s="608"/>
      <c r="AX91" s="609"/>
      <c r="AY91" s="35"/>
      <c r="AZ91" s="26"/>
      <c r="BB91" s="27"/>
    </row>
    <row r="92" spans="1:54" ht="13.5" customHeight="1" thickTop="1">
      <c r="A92" s="872" t="s">
        <v>39</v>
      </c>
      <c r="B92" s="873"/>
      <c r="C92" s="873"/>
      <c r="D92" s="874"/>
      <c r="E92" s="459"/>
      <c r="F92" s="460"/>
      <c r="G92" s="461"/>
      <c r="H92" s="462"/>
      <c r="I92" s="461"/>
      <c r="J92" s="461"/>
      <c r="K92" s="461"/>
      <c r="L92" s="461"/>
      <c r="M92" s="461"/>
      <c r="N92" s="461"/>
      <c r="O92" s="461"/>
      <c r="P92" s="461"/>
      <c r="Q92" s="610"/>
      <c r="R92" s="611">
        <f>R90+R91</f>
        <v>1707.2</v>
      </c>
      <c r="S92" s="611">
        <f t="shared" ref="S92:AT92" si="26">S90+S91</f>
        <v>26315.3</v>
      </c>
      <c r="T92" s="611">
        <f t="shared" si="26"/>
        <v>8688.0816000000013</v>
      </c>
      <c r="U92" s="611">
        <f t="shared" si="26"/>
        <v>2046</v>
      </c>
      <c r="V92" s="611">
        <f>V90+V91</f>
        <v>82836.347000000009</v>
      </c>
      <c r="W92" s="611">
        <f t="shared" si="26"/>
        <v>17976.2</v>
      </c>
      <c r="X92" s="611">
        <f t="shared" si="26"/>
        <v>21098</v>
      </c>
      <c r="Y92" s="611">
        <f t="shared" si="26"/>
        <v>67.099999999999994</v>
      </c>
      <c r="Z92" s="611">
        <f t="shared" si="26"/>
        <v>10461</v>
      </c>
      <c r="AA92" s="611">
        <f t="shared" si="26"/>
        <v>5066.0829999999996</v>
      </c>
      <c r="AB92" s="611">
        <f t="shared" si="26"/>
        <v>16341.6</v>
      </c>
      <c r="AC92" s="611">
        <f t="shared" si="26"/>
        <v>8338</v>
      </c>
      <c r="AD92" s="611">
        <f t="shared" si="26"/>
        <v>15244.0816</v>
      </c>
      <c r="AE92" s="611">
        <f t="shared" si="26"/>
        <v>67.099999999999994</v>
      </c>
      <c r="AF92" s="611">
        <f t="shared" si="26"/>
        <v>13500.332999999999</v>
      </c>
      <c r="AG92" s="611">
        <f t="shared" si="26"/>
        <v>2543.1999999999998</v>
      </c>
      <c r="AH92" s="611">
        <f t="shared" si="26"/>
        <v>9505.1</v>
      </c>
      <c r="AI92" s="611">
        <f t="shared" si="26"/>
        <v>1993.2</v>
      </c>
      <c r="AJ92" s="611">
        <f t="shared" si="26"/>
        <v>2046</v>
      </c>
      <c r="AK92" s="611">
        <f t="shared" si="26"/>
        <v>88998.073999999993</v>
      </c>
      <c r="AL92" s="611">
        <f t="shared" si="26"/>
        <v>254903.63250000001</v>
      </c>
      <c r="AM92" s="611">
        <f t="shared" si="26"/>
        <v>3036</v>
      </c>
      <c r="AN92" s="611">
        <f t="shared" si="26"/>
        <v>63061.081600000005</v>
      </c>
      <c r="AO92" s="611">
        <f t="shared" si="26"/>
        <v>0</v>
      </c>
      <c r="AP92" s="611">
        <f t="shared" si="26"/>
        <v>3072.8829999999998</v>
      </c>
      <c r="AQ92" s="611">
        <f t="shared" si="26"/>
        <v>2600.4</v>
      </c>
      <c r="AR92" s="611">
        <f t="shared" si="26"/>
        <v>2438.6999999999998</v>
      </c>
      <c r="AS92" s="611">
        <f t="shared" si="26"/>
        <v>0</v>
      </c>
      <c r="AT92" s="611">
        <f t="shared" si="26"/>
        <v>1100</v>
      </c>
      <c r="AU92" s="611">
        <f>AU90+AU91</f>
        <v>3072.8829999999998</v>
      </c>
      <c r="AV92" s="612">
        <f>SUM(R92:AU92)</f>
        <v>668123.58030000015</v>
      </c>
      <c r="AW92" s="613"/>
      <c r="AX92" s="614"/>
      <c r="AY92" s="17"/>
      <c r="AZ92" s="52"/>
      <c r="BB92" s="14"/>
    </row>
    <row r="93" spans="1:54" ht="13.5" customHeight="1" thickBot="1">
      <c r="A93" s="875" t="s">
        <v>40</v>
      </c>
      <c r="B93" s="876"/>
      <c r="C93" s="876"/>
      <c r="D93" s="877"/>
      <c r="E93" s="463"/>
      <c r="F93" s="464"/>
      <c r="G93" s="465"/>
      <c r="H93" s="466"/>
      <c r="I93" s="465"/>
      <c r="J93" s="465"/>
      <c r="K93" s="465"/>
      <c r="L93" s="465"/>
      <c r="M93" s="465"/>
      <c r="N93" s="465"/>
      <c r="O93" s="465"/>
      <c r="P93" s="465"/>
      <c r="Q93" s="615"/>
      <c r="R93" s="616">
        <f t="shared" ref="R93:AU93" si="27">Q93+R92</f>
        <v>1707.2</v>
      </c>
      <c r="S93" s="616">
        <f t="shared" si="27"/>
        <v>28022.5</v>
      </c>
      <c r="T93" s="616">
        <f t="shared" si="27"/>
        <v>36710.581600000005</v>
      </c>
      <c r="U93" s="616">
        <f t="shared" si="27"/>
        <v>38756.581600000005</v>
      </c>
      <c r="V93" s="616">
        <f t="shared" si="27"/>
        <v>121592.92860000001</v>
      </c>
      <c r="W93" s="616">
        <f t="shared" si="27"/>
        <v>139569.12860000003</v>
      </c>
      <c r="X93" s="616">
        <f t="shared" si="27"/>
        <v>160667.12860000003</v>
      </c>
      <c r="Y93" s="616">
        <f t="shared" si="27"/>
        <v>160734.22860000003</v>
      </c>
      <c r="Z93" s="616">
        <f t="shared" si="27"/>
        <v>171195.22860000003</v>
      </c>
      <c r="AA93" s="616">
        <f t="shared" si="27"/>
        <v>176261.31160000004</v>
      </c>
      <c r="AB93" s="616">
        <f t="shared" si="27"/>
        <v>192602.91160000005</v>
      </c>
      <c r="AC93" s="616">
        <f t="shared" si="27"/>
        <v>200940.91160000005</v>
      </c>
      <c r="AD93" s="616">
        <f t="shared" si="27"/>
        <v>216184.99320000006</v>
      </c>
      <c r="AE93" s="616">
        <f t="shared" si="27"/>
        <v>216252.09320000006</v>
      </c>
      <c r="AF93" s="616">
        <f t="shared" si="27"/>
        <v>229752.42620000005</v>
      </c>
      <c r="AG93" s="616">
        <f t="shared" si="27"/>
        <v>232295.62620000006</v>
      </c>
      <c r="AH93" s="616">
        <f t="shared" si="27"/>
        <v>241800.72620000006</v>
      </c>
      <c r="AI93" s="616">
        <f t="shared" si="27"/>
        <v>243793.92620000007</v>
      </c>
      <c r="AJ93" s="616">
        <f t="shared" si="27"/>
        <v>245839.92620000007</v>
      </c>
      <c r="AK93" s="616">
        <f t="shared" si="27"/>
        <v>334838.00020000007</v>
      </c>
      <c r="AL93" s="616">
        <f t="shared" si="27"/>
        <v>589741.63270000007</v>
      </c>
      <c r="AM93" s="616">
        <f t="shared" si="27"/>
        <v>592777.63270000007</v>
      </c>
      <c r="AN93" s="616">
        <f t="shared" si="27"/>
        <v>655838.71430000011</v>
      </c>
      <c r="AO93" s="616">
        <f t="shared" si="27"/>
        <v>655838.71430000011</v>
      </c>
      <c r="AP93" s="616">
        <f t="shared" si="27"/>
        <v>658911.59730000014</v>
      </c>
      <c r="AQ93" s="616">
        <f t="shared" si="27"/>
        <v>661511.99730000016</v>
      </c>
      <c r="AR93" s="616">
        <f t="shared" si="27"/>
        <v>663950.69730000012</v>
      </c>
      <c r="AS93" s="616">
        <f t="shared" si="27"/>
        <v>663950.69730000012</v>
      </c>
      <c r="AT93" s="616">
        <f t="shared" si="27"/>
        <v>665050.69730000012</v>
      </c>
      <c r="AU93" s="616">
        <f t="shared" si="27"/>
        <v>668123.58030000015</v>
      </c>
      <c r="AV93" s="617"/>
      <c r="AW93" s="617"/>
      <c r="AX93" s="618"/>
      <c r="AY93" s="17"/>
      <c r="BB93" s="14"/>
    </row>
    <row r="94" spans="1:54">
      <c r="A94" s="209"/>
      <c r="B94" s="209"/>
      <c r="C94" s="209"/>
      <c r="D94" s="209"/>
      <c r="E94" s="209"/>
      <c r="F94" s="210"/>
      <c r="G94" s="211"/>
      <c r="H94" s="212"/>
      <c r="I94" s="211"/>
      <c r="J94" s="211"/>
      <c r="K94" s="211"/>
      <c r="L94" s="211"/>
      <c r="M94" s="211"/>
      <c r="N94" s="211"/>
      <c r="O94" s="211"/>
      <c r="P94" s="211"/>
      <c r="Q94" s="213"/>
      <c r="R94" s="214"/>
      <c r="S94" s="214"/>
      <c r="T94" s="214"/>
      <c r="U94" s="214"/>
      <c r="V94" s="214"/>
      <c r="W94" s="214"/>
      <c r="X94" s="214"/>
      <c r="Y94" s="214"/>
      <c r="Z94" s="214"/>
      <c r="AA94" s="214"/>
      <c r="AB94" s="214"/>
      <c r="AC94" s="214"/>
      <c r="AD94" s="214"/>
      <c r="AE94" s="214"/>
      <c r="AF94" s="214"/>
      <c r="AG94" s="214"/>
      <c r="AH94" s="214"/>
      <c r="AI94" s="214"/>
      <c r="AJ94" s="214"/>
      <c r="AK94" s="214"/>
      <c r="AL94" s="214"/>
      <c r="AM94" s="214"/>
      <c r="AN94" s="214"/>
      <c r="AO94" s="214"/>
      <c r="AP94" s="214"/>
      <c r="AQ94" s="214"/>
      <c r="AR94" s="214"/>
      <c r="AS94" s="214"/>
      <c r="AT94" s="214"/>
      <c r="AU94" s="214"/>
      <c r="AV94" s="214"/>
      <c r="AW94" s="214"/>
      <c r="AX94" s="215"/>
      <c r="AY94" s="17"/>
      <c r="BB94" s="14"/>
    </row>
    <row r="95" spans="1:54">
      <c r="A95" s="216"/>
      <c r="B95" s="216"/>
      <c r="C95" s="216"/>
      <c r="D95" s="216"/>
      <c r="E95" s="216"/>
      <c r="F95" s="217"/>
      <c r="G95" s="15"/>
      <c r="H95" s="218"/>
      <c r="I95" s="15"/>
      <c r="J95" s="15"/>
      <c r="K95" s="15"/>
      <c r="L95" s="15"/>
      <c r="M95" s="15"/>
      <c r="N95" s="15"/>
      <c r="O95" s="15"/>
      <c r="P95" s="15"/>
      <c r="Q95" s="219"/>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1"/>
      <c r="AY95" s="17"/>
      <c r="BB95" s="14"/>
    </row>
    <row r="96" spans="1:54">
      <c r="A96" s="216"/>
      <c r="B96" s="222"/>
      <c r="C96" s="216"/>
      <c r="D96" s="216"/>
      <c r="E96" s="216"/>
      <c r="F96" s="217"/>
      <c r="G96" s="7"/>
      <c r="H96" s="223"/>
      <c r="I96" s="7"/>
      <c r="Q96" s="21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1"/>
      <c r="AW96" s="1"/>
      <c r="AX96" s="1"/>
      <c r="AY96" s="1"/>
      <c r="AZ96" s="1"/>
      <c r="BB96" s="1"/>
    </row>
    <row r="97" spans="1:50" s="1" customFormat="1">
      <c r="A97" s="216"/>
      <c r="B97" s="222"/>
      <c r="C97" s="216"/>
      <c r="D97" s="216"/>
      <c r="E97" s="216"/>
      <c r="F97" s="217"/>
      <c r="G97" s="7"/>
      <c r="H97" s="223"/>
      <c r="I97" s="7"/>
      <c r="J97" s="7"/>
      <c r="K97" s="7"/>
      <c r="L97" s="7"/>
      <c r="M97" s="7"/>
      <c r="N97" s="7"/>
      <c r="O97" s="7"/>
      <c r="P97" s="7"/>
      <c r="Q97" s="21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row>
    <row r="98" spans="1:50" s="1" customFormat="1">
      <c r="B98" s="2"/>
      <c r="C98" s="3"/>
      <c r="D98" s="3"/>
      <c r="E98" s="3"/>
      <c r="F98" s="4"/>
      <c r="G98" s="5"/>
      <c r="H98" s="6"/>
      <c r="I98" s="5"/>
      <c r="J98" s="7"/>
      <c r="K98" s="7"/>
      <c r="L98" s="7"/>
      <c r="M98" s="7"/>
      <c r="N98" s="7"/>
      <c r="O98" s="7"/>
      <c r="P98" s="7"/>
      <c r="Q98" s="8"/>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row>
    <row r="99" spans="1:50" s="95" customFormat="1">
      <c r="B99" s="96"/>
      <c r="C99" s="97"/>
      <c r="D99" s="97"/>
      <c r="E99" s="97"/>
      <c r="F99" s="98"/>
      <c r="G99" s="99"/>
      <c r="H99" s="100"/>
      <c r="I99" s="99"/>
      <c r="J99" s="101"/>
      <c r="K99" s="101"/>
      <c r="L99" s="101"/>
      <c r="M99" s="101"/>
      <c r="N99" s="101"/>
      <c r="O99" s="101"/>
      <c r="P99" s="101"/>
      <c r="Q99" s="224"/>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row>
    <row r="100" spans="1:50" s="1" customFormat="1">
      <c r="B100" s="2"/>
      <c r="C100" s="3"/>
      <c r="D100" s="3"/>
      <c r="E100" s="3"/>
      <c r="F100" s="4"/>
      <c r="G100" s="5"/>
      <c r="H100" s="6"/>
      <c r="I100" s="5"/>
      <c r="J100" s="7"/>
      <c r="K100" s="7"/>
      <c r="L100" s="7"/>
      <c r="M100" s="7"/>
      <c r="N100" s="7"/>
      <c r="O100" s="7"/>
      <c r="P100" s="7"/>
      <c r="Q100" s="103"/>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row>
    <row r="101" spans="1:50" s="1" customFormat="1">
      <c r="B101" s="2"/>
      <c r="C101" s="3"/>
      <c r="D101" s="3"/>
      <c r="E101" s="3"/>
      <c r="F101" s="4"/>
      <c r="G101" s="5"/>
      <c r="H101" s="6"/>
      <c r="I101" s="5"/>
      <c r="J101" s="7"/>
      <c r="K101" s="7"/>
      <c r="L101" s="7"/>
      <c r="M101" s="7"/>
      <c r="N101" s="7"/>
      <c r="O101" s="7"/>
      <c r="P101" s="7"/>
      <c r="Q101" s="8"/>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row>
    <row r="102" spans="1:50" s="1" customFormat="1">
      <c r="B102" s="2"/>
      <c r="C102" s="3"/>
      <c r="D102" s="3"/>
      <c r="E102" s="3"/>
      <c r="F102" s="4"/>
      <c r="G102" s="5"/>
      <c r="H102" s="6"/>
      <c r="I102" s="5"/>
      <c r="J102" s="7"/>
      <c r="K102" s="7"/>
      <c r="L102" s="7"/>
      <c r="M102" s="7"/>
      <c r="N102" s="7"/>
      <c r="O102" s="7"/>
      <c r="P102" s="7"/>
      <c r="Q102" s="8"/>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row>
    <row r="103" spans="1:50" s="1" customFormat="1">
      <c r="B103" s="2"/>
      <c r="C103" s="3"/>
      <c r="D103" s="3"/>
      <c r="E103" s="3"/>
      <c r="F103" s="4"/>
      <c r="G103" s="5"/>
      <c r="H103" s="6"/>
      <c r="I103" s="5"/>
      <c r="J103" s="7"/>
      <c r="K103" s="7"/>
      <c r="L103" s="7"/>
      <c r="M103" s="7"/>
      <c r="N103" s="7"/>
      <c r="O103" s="7"/>
      <c r="P103" s="7"/>
      <c r="Q103" s="8"/>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row>
    <row r="104" spans="1:50" s="1" customFormat="1">
      <c r="B104" s="2"/>
      <c r="C104" s="3"/>
      <c r="D104" s="3"/>
      <c r="E104" s="3"/>
      <c r="F104" s="4"/>
      <c r="G104" s="5"/>
      <c r="H104" s="6"/>
      <c r="I104" s="5"/>
      <c r="J104" s="7"/>
      <c r="K104" s="7"/>
      <c r="L104" s="7"/>
      <c r="M104" s="7"/>
      <c r="N104" s="7"/>
      <c r="O104" s="7"/>
      <c r="P104" s="7"/>
      <c r="Q104" s="8"/>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row>
    <row r="105" spans="1:50" s="1" customFormat="1">
      <c r="B105" s="2"/>
      <c r="C105" s="3"/>
      <c r="D105" s="3"/>
      <c r="E105" s="3"/>
      <c r="F105" s="4"/>
      <c r="G105" s="5"/>
      <c r="H105" s="6"/>
      <c r="I105" s="5"/>
      <c r="J105" s="7"/>
      <c r="K105" s="7"/>
      <c r="L105" s="7"/>
      <c r="M105" s="7"/>
      <c r="N105" s="7"/>
      <c r="O105" s="7"/>
      <c r="P105" s="7"/>
      <c r="Q105" s="8"/>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row>
    <row r="106" spans="1:50" s="1" customFormat="1">
      <c r="B106" s="2"/>
      <c r="C106" s="3"/>
      <c r="D106" s="3"/>
      <c r="E106" s="3"/>
      <c r="F106" s="4"/>
      <c r="G106" s="5"/>
      <c r="H106" s="6"/>
      <c r="I106" s="5"/>
      <c r="J106" s="7"/>
      <c r="K106" s="7"/>
      <c r="L106" s="7"/>
      <c r="M106" s="7"/>
      <c r="N106" s="7"/>
      <c r="O106" s="7"/>
      <c r="P106" s="7"/>
      <c r="Q106" s="8"/>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row>
    <row r="107" spans="1:50" s="1" customFormat="1">
      <c r="B107" s="2"/>
      <c r="C107" s="3"/>
      <c r="D107" s="3"/>
      <c r="E107" s="3"/>
      <c r="F107" s="4"/>
      <c r="G107" s="5"/>
      <c r="H107" s="6"/>
      <c r="I107" s="5"/>
      <c r="J107" s="7"/>
      <c r="K107" s="7"/>
      <c r="L107" s="7"/>
      <c r="M107" s="7"/>
      <c r="N107" s="7"/>
      <c r="O107" s="7"/>
      <c r="P107" s="7"/>
      <c r="Q107" s="8"/>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row>
    <row r="108" spans="1:50" s="1" customFormat="1">
      <c r="B108" s="2"/>
      <c r="C108" s="3"/>
      <c r="D108" s="3"/>
      <c r="E108" s="3"/>
      <c r="F108" s="4"/>
      <c r="G108" s="5"/>
      <c r="H108" s="6"/>
      <c r="I108" s="5"/>
      <c r="J108" s="7"/>
      <c r="K108" s="7"/>
      <c r="L108" s="7"/>
      <c r="M108" s="7"/>
      <c r="N108" s="7"/>
      <c r="O108" s="7"/>
      <c r="P108" s="7"/>
      <c r="Q108" s="8"/>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row>
    <row r="109" spans="1:50" s="1" customFormat="1">
      <c r="B109" s="2"/>
      <c r="C109" s="3"/>
      <c r="D109" s="3"/>
      <c r="E109" s="3"/>
      <c r="F109" s="4"/>
      <c r="G109" s="5"/>
      <c r="H109" s="6"/>
      <c r="I109" s="5"/>
      <c r="J109" s="7"/>
      <c r="K109" s="7"/>
      <c r="L109" s="7"/>
      <c r="M109" s="7"/>
      <c r="N109" s="7"/>
      <c r="O109" s="7"/>
      <c r="P109" s="7"/>
      <c r="Q109" s="8"/>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row>
    <row r="110" spans="1:50" s="1" customFormat="1">
      <c r="B110" s="2"/>
      <c r="C110" s="3"/>
      <c r="D110" s="3"/>
      <c r="E110" s="3"/>
      <c r="F110" s="4"/>
      <c r="G110" s="5"/>
      <c r="H110" s="6"/>
      <c r="I110" s="5"/>
      <c r="J110" s="7"/>
      <c r="K110" s="7"/>
      <c r="L110" s="7"/>
      <c r="M110" s="7"/>
      <c r="N110" s="7"/>
      <c r="O110" s="7"/>
      <c r="P110" s="7"/>
      <c r="Q110" s="8"/>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row>
    <row r="111" spans="1:50" s="1" customFormat="1">
      <c r="B111" s="2"/>
      <c r="C111" s="3"/>
      <c r="D111" s="3"/>
      <c r="E111" s="3"/>
      <c r="F111" s="4"/>
      <c r="G111" s="5"/>
      <c r="H111" s="6"/>
      <c r="I111" s="5"/>
      <c r="J111" s="7"/>
      <c r="K111" s="7"/>
      <c r="L111" s="7"/>
      <c r="M111" s="7"/>
      <c r="N111" s="7"/>
      <c r="O111" s="7"/>
      <c r="P111" s="7"/>
      <c r="Q111" s="8"/>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row>
    <row r="112" spans="1:50" s="1" customFormat="1">
      <c r="B112" s="2"/>
      <c r="C112" s="3"/>
      <c r="D112" s="3"/>
      <c r="E112" s="3"/>
      <c r="F112" s="4"/>
      <c r="G112" s="5"/>
      <c r="H112" s="6"/>
      <c r="I112" s="5"/>
      <c r="J112" s="7"/>
      <c r="K112" s="7"/>
      <c r="L112" s="7"/>
      <c r="M112" s="7"/>
      <c r="N112" s="7"/>
      <c r="O112" s="7"/>
      <c r="P112" s="7"/>
      <c r="Q112" s="8"/>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row>
    <row r="113" spans="2:47" s="1" customFormat="1">
      <c r="B113" s="2"/>
      <c r="C113" s="3"/>
      <c r="D113" s="3"/>
      <c r="E113" s="3"/>
      <c r="F113" s="4"/>
      <c r="G113" s="5"/>
      <c r="H113" s="6"/>
      <c r="I113" s="5"/>
      <c r="J113" s="7"/>
      <c r="K113" s="7"/>
      <c r="L113" s="7"/>
      <c r="M113" s="7"/>
      <c r="N113" s="7"/>
      <c r="O113" s="7"/>
      <c r="P113" s="7"/>
      <c r="Q113" s="8"/>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row>
    <row r="114" spans="2:47" s="1" customFormat="1">
      <c r="B114" s="2"/>
      <c r="C114" s="3"/>
      <c r="D114" s="3"/>
      <c r="E114" s="3"/>
      <c r="F114" s="4"/>
      <c r="G114" s="5"/>
      <c r="H114" s="6"/>
      <c r="I114" s="5"/>
      <c r="J114" s="7"/>
      <c r="K114" s="7"/>
      <c r="L114" s="7"/>
      <c r="M114" s="7"/>
      <c r="N114" s="7"/>
      <c r="O114" s="7"/>
      <c r="P114" s="7"/>
      <c r="Q114" s="8"/>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row>
    <row r="115" spans="2:47" s="1" customFormat="1">
      <c r="B115" s="2"/>
      <c r="C115" s="3"/>
      <c r="D115" s="3"/>
      <c r="E115" s="3"/>
      <c r="F115" s="4"/>
      <c r="G115" s="5"/>
      <c r="H115" s="6"/>
      <c r="I115" s="5"/>
      <c r="J115" s="7"/>
      <c r="K115" s="7"/>
      <c r="L115" s="7"/>
      <c r="M115" s="7"/>
      <c r="N115" s="7"/>
      <c r="O115" s="7"/>
      <c r="P115" s="7"/>
      <c r="Q115" s="8"/>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row>
    <row r="116" spans="2:47" s="1" customFormat="1">
      <c r="B116" s="2"/>
      <c r="C116" s="3"/>
      <c r="D116" s="3"/>
      <c r="E116" s="3"/>
      <c r="F116" s="4"/>
      <c r="G116" s="5"/>
      <c r="H116" s="6"/>
      <c r="I116" s="5"/>
      <c r="J116" s="7"/>
      <c r="K116" s="7"/>
      <c r="L116" s="7"/>
      <c r="M116" s="7"/>
      <c r="N116" s="7"/>
      <c r="O116" s="7"/>
      <c r="P116" s="7"/>
      <c r="Q116" s="8"/>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row>
    <row r="117" spans="2:47" s="1" customFormat="1">
      <c r="B117" s="2"/>
      <c r="C117" s="3"/>
      <c r="D117" s="3"/>
      <c r="E117" s="3"/>
      <c r="F117" s="4"/>
      <c r="G117" s="5"/>
      <c r="H117" s="6"/>
      <c r="I117" s="5"/>
      <c r="J117" s="7"/>
      <c r="K117" s="7"/>
      <c r="L117" s="7"/>
      <c r="M117" s="7"/>
      <c r="N117" s="7"/>
      <c r="O117" s="7"/>
      <c r="P117" s="7"/>
      <c r="Q117" s="8"/>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row>
    <row r="118" spans="2:47" s="1" customFormat="1">
      <c r="B118" s="2"/>
      <c r="C118" s="3"/>
      <c r="D118" s="3"/>
      <c r="E118" s="3"/>
      <c r="F118" s="4"/>
      <c r="G118" s="5"/>
      <c r="H118" s="6"/>
      <c r="I118" s="5"/>
      <c r="J118" s="7"/>
      <c r="K118" s="7"/>
      <c r="L118" s="7"/>
      <c r="M118" s="7"/>
      <c r="N118" s="7"/>
      <c r="O118" s="7"/>
      <c r="P118" s="7"/>
      <c r="Q118" s="8"/>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row>
    <row r="119" spans="2:47" s="1" customFormat="1">
      <c r="B119" s="2"/>
      <c r="C119" s="3"/>
      <c r="D119" s="3"/>
      <c r="E119" s="3"/>
      <c r="F119" s="4"/>
      <c r="G119" s="5"/>
      <c r="H119" s="6"/>
      <c r="I119" s="5"/>
      <c r="J119" s="7"/>
      <c r="K119" s="7"/>
      <c r="L119" s="7"/>
      <c r="M119" s="7"/>
      <c r="N119" s="7"/>
      <c r="O119" s="7"/>
      <c r="P119" s="7"/>
      <c r="Q119" s="8"/>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row>
    <row r="120" spans="2:47" s="1" customFormat="1">
      <c r="B120" s="2"/>
      <c r="C120" s="3"/>
      <c r="D120" s="3"/>
      <c r="E120" s="3"/>
      <c r="F120" s="4"/>
      <c r="G120" s="5"/>
      <c r="H120" s="6"/>
      <c r="I120" s="5"/>
      <c r="J120" s="7"/>
      <c r="K120" s="7"/>
      <c r="L120" s="7"/>
      <c r="M120" s="7"/>
      <c r="N120" s="7"/>
      <c r="O120" s="7"/>
      <c r="P120" s="7"/>
      <c r="Q120" s="8"/>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row>
    <row r="121" spans="2:47" s="1" customFormat="1">
      <c r="B121" s="2"/>
      <c r="C121" s="3"/>
      <c r="D121" s="3"/>
      <c r="E121" s="3"/>
      <c r="F121" s="4"/>
      <c r="G121" s="5"/>
      <c r="H121" s="6"/>
      <c r="I121" s="5"/>
      <c r="J121" s="7"/>
      <c r="K121" s="7"/>
      <c r="L121" s="7"/>
      <c r="M121" s="7"/>
      <c r="N121" s="7"/>
      <c r="O121" s="7"/>
      <c r="P121" s="7"/>
      <c r="Q121" s="8"/>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row>
    <row r="122" spans="2:47" s="1" customFormat="1">
      <c r="B122" s="2"/>
      <c r="C122" s="3"/>
      <c r="D122" s="3"/>
      <c r="E122" s="3"/>
      <c r="F122" s="4"/>
      <c r="G122" s="5"/>
      <c r="H122" s="6"/>
      <c r="I122" s="5"/>
      <c r="J122" s="7"/>
      <c r="K122" s="7"/>
      <c r="L122" s="7"/>
      <c r="M122" s="7"/>
      <c r="N122" s="7"/>
      <c r="O122" s="7"/>
      <c r="P122" s="7"/>
      <c r="Q122" s="8"/>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row>
    <row r="123" spans="2:47" s="1" customFormat="1">
      <c r="B123" s="2"/>
      <c r="C123" s="3"/>
      <c r="D123" s="3"/>
      <c r="E123" s="3"/>
      <c r="F123" s="4"/>
      <c r="G123" s="5"/>
      <c r="H123" s="6"/>
      <c r="I123" s="5"/>
      <c r="J123" s="7"/>
      <c r="K123" s="7"/>
      <c r="L123" s="7"/>
      <c r="M123" s="7"/>
      <c r="N123" s="7"/>
      <c r="O123" s="7"/>
      <c r="P123" s="7"/>
      <c r="Q123" s="8"/>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row>
    <row r="124" spans="2:47" s="1" customFormat="1">
      <c r="B124" s="2"/>
      <c r="C124" s="3"/>
      <c r="D124" s="3"/>
      <c r="E124" s="3"/>
      <c r="F124" s="4"/>
      <c r="G124" s="5"/>
      <c r="H124" s="6"/>
      <c r="I124" s="5"/>
      <c r="J124" s="7"/>
      <c r="K124" s="7"/>
      <c r="L124" s="7"/>
      <c r="M124" s="7"/>
      <c r="N124" s="7"/>
      <c r="O124" s="7"/>
      <c r="P124" s="7"/>
      <c r="Q124" s="8"/>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row>
    <row r="125" spans="2:47" s="1" customFormat="1">
      <c r="B125" s="2"/>
      <c r="C125" s="3"/>
      <c r="D125" s="3"/>
      <c r="E125" s="3"/>
      <c r="F125" s="4"/>
      <c r="G125" s="5"/>
      <c r="H125" s="6"/>
      <c r="I125" s="5"/>
      <c r="J125" s="7"/>
      <c r="K125" s="7"/>
      <c r="L125" s="7"/>
      <c r="M125" s="7"/>
      <c r="N125" s="7"/>
      <c r="O125" s="7"/>
      <c r="P125" s="7"/>
      <c r="Q125" s="8"/>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row>
    <row r="126" spans="2:47" s="1" customFormat="1">
      <c r="B126" s="2"/>
      <c r="C126" s="3"/>
      <c r="D126" s="3"/>
      <c r="E126" s="3"/>
      <c r="F126" s="4"/>
      <c r="G126" s="5"/>
      <c r="H126" s="6"/>
      <c r="I126" s="5"/>
      <c r="J126" s="7"/>
      <c r="K126" s="7"/>
      <c r="L126" s="7"/>
      <c r="M126" s="7"/>
      <c r="N126" s="7"/>
      <c r="O126" s="7"/>
      <c r="P126" s="7"/>
      <c r="Q126" s="8"/>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row>
    <row r="127" spans="2:47" s="1" customFormat="1">
      <c r="B127" s="2"/>
      <c r="C127" s="3"/>
      <c r="D127" s="3"/>
      <c r="E127" s="3"/>
      <c r="F127" s="4"/>
      <c r="G127" s="5"/>
      <c r="H127" s="6"/>
      <c r="I127" s="5"/>
      <c r="J127" s="7"/>
      <c r="K127" s="7"/>
      <c r="L127" s="7"/>
      <c r="M127" s="7"/>
      <c r="N127" s="7"/>
      <c r="O127" s="7"/>
      <c r="P127" s="7"/>
      <c r="Q127" s="8"/>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row>
    <row r="128" spans="2:47" s="1" customFormat="1">
      <c r="B128" s="2"/>
      <c r="C128" s="3"/>
      <c r="D128" s="3"/>
      <c r="E128" s="3"/>
      <c r="F128" s="4"/>
      <c r="G128" s="5"/>
      <c r="H128" s="6"/>
      <c r="I128" s="5"/>
      <c r="J128" s="7"/>
      <c r="K128" s="7"/>
      <c r="L128" s="7"/>
      <c r="M128" s="7"/>
      <c r="N128" s="7"/>
      <c r="O128" s="7"/>
      <c r="P128" s="7"/>
      <c r="Q128" s="8"/>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row>
    <row r="129" spans="18:54">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1"/>
      <c r="AW129" s="1"/>
      <c r="AX129" s="1"/>
      <c r="AY129" s="1"/>
      <c r="AZ129" s="1"/>
      <c r="BB129" s="1"/>
    </row>
    <row r="130" spans="18:54">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1"/>
      <c r="AW130" s="1"/>
      <c r="AX130" s="1"/>
      <c r="AY130" s="1"/>
      <c r="AZ130" s="1"/>
      <c r="BB130" s="1"/>
    </row>
    <row r="131" spans="18:54">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1"/>
      <c r="AW131" s="1"/>
      <c r="AX131" s="1"/>
      <c r="AY131" s="1"/>
      <c r="AZ131" s="1"/>
      <c r="BB131" s="1"/>
    </row>
    <row r="132" spans="18:54">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1"/>
      <c r="AW132" s="1"/>
      <c r="AX132" s="1"/>
      <c r="AY132" s="1"/>
      <c r="AZ132" s="1"/>
      <c r="BB132" s="1"/>
    </row>
    <row r="133" spans="18:54">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1"/>
      <c r="AW133" s="1"/>
      <c r="AX133" s="1"/>
      <c r="AY133" s="1"/>
      <c r="AZ133" s="1"/>
      <c r="BB133" s="1"/>
    </row>
    <row r="134" spans="18:54">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1"/>
      <c r="AW134" s="1"/>
      <c r="AX134" s="1"/>
      <c r="AY134" s="1"/>
      <c r="AZ134" s="1"/>
      <c r="BB134" s="1"/>
    </row>
    <row r="135" spans="18:54">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1"/>
      <c r="AW135" s="1"/>
      <c r="AX135" s="1"/>
      <c r="AY135" s="1"/>
      <c r="AZ135" s="1"/>
      <c r="BB135" s="1"/>
    </row>
    <row r="136" spans="18:54">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1"/>
      <c r="AW136" s="1"/>
      <c r="AX136" s="1"/>
      <c r="AY136" s="1"/>
      <c r="AZ136" s="1"/>
      <c r="BB136" s="1"/>
    </row>
    <row r="137" spans="18:54">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1"/>
      <c r="AW137" s="1"/>
      <c r="AX137" s="1"/>
      <c r="AY137" s="1"/>
      <c r="AZ137" s="1"/>
      <c r="BB137" s="1"/>
    </row>
    <row r="138" spans="18:54">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1"/>
      <c r="AW138" s="1"/>
      <c r="AX138" s="1"/>
      <c r="AY138" s="1"/>
      <c r="AZ138" s="1"/>
      <c r="BB138" s="1"/>
    </row>
    <row r="139" spans="18:54">
      <c r="AY139" s="17"/>
      <c r="BB139" s="14"/>
    </row>
    <row r="140" spans="18:54">
      <c r="AY140" s="17"/>
      <c r="BB140" s="14"/>
    </row>
    <row r="141" spans="18:54">
      <c r="AY141" s="17"/>
      <c r="BB141" s="14"/>
    </row>
    <row r="142" spans="18:54">
      <c r="AY142" s="17"/>
      <c r="BB142" s="14"/>
    </row>
    <row r="143" spans="18:54">
      <c r="AY143" s="17"/>
      <c r="BB143" s="14"/>
    </row>
    <row r="144" spans="18:54">
      <c r="AY144" s="17"/>
      <c r="BB144" s="14"/>
    </row>
    <row r="145" spans="50:54">
      <c r="AX145" s="106"/>
      <c r="AY145" s="17"/>
      <c r="BB145" s="14"/>
    </row>
    <row r="146" spans="50:54">
      <c r="AY146" s="17"/>
      <c r="BB146" s="14"/>
    </row>
    <row r="147" spans="50:54">
      <c r="AY147" s="17"/>
      <c r="BB147" s="14"/>
    </row>
    <row r="148" spans="50:54">
      <c r="AY148" s="17"/>
      <c r="BB148" s="14"/>
    </row>
    <row r="149" spans="50:54">
      <c r="AY149" s="17"/>
      <c r="BB149" s="14"/>
    </row>
    <row r="150" spans="50:54">
      <c r="AY150" s="17"/>
      <c r="BB150" s="14"/>
    </row>
    <row r="151" spans="50:54">
      <c r="AY151" s="17"/>
      <c r="BB151" s="14"/>
    </row>
    <row r="152" spans="50:54">
      <c r="AY152" s="17"/>
      <c r="BB152" s="14"/>
    </row>
    <row r="153" spans="50:54">
      <c r="AY153" s="17"/>
      <c r="BB153" s="14"/>
    </row>
    <row r="154" spans="50:54">
      <c r="AY154" s="17"/>
      <c r="BB154" s="14"/>
    </row>
    <row r="155" spans="50:54">
      <c r="AY155" s="17"/>
      <c r="BB155" s="14"/>
    </row>
    <row r="156" spans="50:54">
      <c r="AY156" s="17"/>
      <c r="BB156" s="14"/>
    </row>
    <row r="157" spans="50:54">
      <c r="AY157" s="17"/>
      <c r="BB157" s="14"/>
    </row>
    <row r="158" spans="50:54">
      <c r="AY158" s="17"/>
      <c r="BB158" s="14"/>
    </row>
    <row r="159" spans="50:54">
      <c r="AY159" s="17"/>
      <c r="BB159" s="14"/>
    </row>
    <row r="160" spans="50:54">
      <c r="AY160" s="17"/>
      <c r="BB160" s="14"/>
    </row>
    <row r="161" spans="51:54">
      <c r="AY161" s="17"/>
      <c r="BB161" s="14"/>
    </row>
    <row r="162" spans="51:54">
      <c r="AY162" s="17"/>
      <c r="BB162" s="14"/>
    </row>
    <row r="163" spans="51:54">
      <c r="AY163" s="17"/>
      <c r="BB163" s="14"/>
    </row>
    <row r="164" spans="51:54">
      <c r="AY164" s="17"/>
      <c r="BB164" s="14"/>
    </row>
    <row r="165" spans="51:54">
      <c r="AY165" s="17"/>
      <c r="BB165" s="14"/>
    </row>
    <row r="166" spans="51:54">
      <c r="AY166" s="17"/>
      <c r="BB166" s="14"/>
    </row>
    <row r="167" spans="51:54">
      <c r="AY167" s="17"/>
      <c r="BB167" s="14"/>
    </row>
    <row r="168" spans="51:54">
      <c r="AY168" s="17"/>
      <c r="BB168" s="14"/>
    </row>
    <row r="169" spans="51:54">
      <c r="AY169" s="17"/>
      <c r="BB169" s="14"/>
    </row>
    <row r="170" spans="51:54">
      <c r="AY170" s="17"/>
      <c r="BB170" s="14"/>
    </row>
    <row r="171" spans="51:54">
      <c r="AY171" s="17"/>
      <c r="BB171" s="14"/>
    </row>
    <row r="172" spans="51:54">
      <c r="AY172" s="17"/>
      <c r="BB172" s="14"/>
    </row>
    <row r="173" spans="51:54">
      <c r="AY173" s="17"/>
      <c r="BB173" s="14"/>
    </row>
    <row r="174" spans="51:54">
      <c r="AY174" s="17"/>
      <c r="BB174" s="14"/>
    </row>
    <row r="175" spans="51:54">
      <c r="AY175" s="17"/>
      <c r="BB175" s="14"/>
    </row>
    <row r="176" spans="51:54">
      <c r="AY176" s="17"/>
      <c r="BB176" s="14"/>
    </row>
    <row r="177" spans="51:54">
      <c r="AY177" s="17"/>
      <c r="BB177" s="14"/>
    </row>
    <row r="178" spans="51:54">
      <c r="AY178" s="17"/>
      <c r="BB178" s="14"/>
    </row>
    <row r="179" spans="51:54">
      <c r="AY179" s="17"/>
      <c r="BB179" s="14"/>
    </row>
    <row r="180" spans="51:54">
      <c r="AY180" s="17"/>
      <c r="BB180" s="14"/>
    </row>
    <row r="181" spans="51:54">
      <c r="AY181" s="17"/>
      <c r="BB181" s="14"/>
    </row>
    <row r="182" spans="51:54">
      <c r="AY182" s="17"/>
      <c r="BB182" s="14"/>
    </row>
    <row r="183" spans="51:54">
      <c r="AY183" s="17"/>
      <c r="BB183" s="14"/>
    </row>
    <row r="184" spans="51:54">
      <c r="AY184" s="17"/>
      <c r="BB184" s="14"/>
    </row>
    <row r="185" spans="51:54">
      <c r="AY185" s="17"/>
      <c r="BB185" s="14"/>
    </row>
    <row r="186" spans="51:54">
      <c r="AY186" s="17"/>
      <c r="BB186" s="14"/>
    </row>
    <row r="187" spans="51:54">
      <c r="AY187" s="17"/>
      <c r="BB187" s="14"/>
    </row>
    <row r="188" spans="51:54">
      <c r="AY188" s="17"/>
      <c r="BB188" s="14"/>
    </row>
    <row r="189" spans="51:54">
      <c r="AY189" s="17"/>
      <c r="BB189" s="14"/>
    </row>
    <row r="190" spans="51:54">
      <c r="AY190" s="17"/>
      <c r="BB190" s="14"/>
    </row>
    <row r="191" spans="51:54">
      <c r="AY191" s="17"/>
      <c r="BB191" s="14"/>
    </row>
    <row r="192" spans="51:54">
      <c r="AY192" s="17"/>
      <c r="BB192" s="14"/>
    </row>
    <row r="193" spans="51:54">
      <c r="AY193" s="17"/>
      <c r="BB193" s="14"/>
    </row>
    <row r="194" spans="51:54">
      <c r="AY194" s="17"/>
      <c r="BB194" s="14"/>
    </row>
    <row r="195" spans="51:54">
      <c r="AY195" s="17"/>
      <c r="BB195" s="14"/>
    </row>
    <row r="196" spans="51:54">
      <c r="AY196" s="17"/>
      <c r="BB196" s="14"/>
    </row>
    <row r="197" spans="51:54">
      <c r="AY197" s="17"/>
      <c r="BB197" s="14"/>
    </row>
    <row r="198" spans="51:54">
      <c r="AY198" s="17"/>
      <c r="BB198" s="14"/>
    </row>
    <row r="199" spans="51:54">
      <c r="AY199" s="17"/>
      <c r="BB199" s="14"/>
    </row>
    <row r="200" spans="51:54">
      <c r="AY200" s="17"/>
      <c r="BB200" s="14"/>
    </row>
    <row r="201" spans="51:54">
      <c r="AY201" s="17"/>
      <c r="BB201" s="14"/>
    </row>
    <row r="202" spans="51:54">
      <c r="AY202" s="17"/>
      <c r="BB202" s="14"/>
    </row>
    <row r="203" spans="51:54">
      <c r="AY203" s="17"/>
      <c r="BB203" s="14"/>
    </row>
    <row r="204" spans="51:54">
      <c r="AY204" s="17"/>
      <c r="BB204" s="14"/>
    </row>
    <row r="205" spans="51:54">
      <c r="AY205" s="17"/>
      <c r="BB205" s="14"/>
    </row>
    <row r="206" spans="51:54">
      <c r="AY206" s="17"/>
      <c r="BB206" s="14"/>
    </row>
    <row r="207" spans="51:54">
      <c r="AY207" s="17"/>
      <c r="BB207" s="14"/>
    </row>
    <row r="208" spans="51:54">
      <c r="AY208" s="17"/>
      <c r="BB208" s="14"/>
    </row>
    <row r="209" spans="51:54">
      <c r="AY209" s="17"/>
      <c r="BB209" s="14"/>
    </row>
    <row r="210" spans="51:54">
      <c r="AY210" s="17"/>
      <c r="BB210" s="14"/>
    </row>
    <row r="211" spans="51:54">
      <c r="AY211" s="17"/>
      <c r="BB211" s="14"/>
    </row>
    <row r="212" spans="51:54">
      <c r="AY212" s="17"/>
      <c r="BB212" s="14"/>
    </row>
    <row r="213" spans="51:54">
      <c r="AY213" s="17"/>
      <c r="BB213" s="14"/>
    </row>
    <row r="214" spans="51:54">
      <c r="AY214" s="17"/>
      <c r="BB214" s="14"/>
    </row>
    <row r="215" spans="51:54">
      <c r="AY215" s="17"/>
      <c r="BB215" s="14"/>
    </row>
    <row r="216" spans="51:54">
      <c r="AY216" s="17"/>
      <c r="BB216" s="14"/>
    </row>
    <row r="217" spans="51:54">
      <c r="AY217" s="17"/>
      <c r="BB217" s="14"/>
    </row>
    <row r="218" spans="51:54">
      <c r="AY218" s="17"/>
      <c r="BB218" s="14"/>
    </row>
    <row r="219" spans="51:54">
      <c r="AY219" s="17"/>
      <c r="BB219" s="14"/>
    </row>
    <row r="220" spans="51:54">
      <c r="AY220" s="17"/>
      <c r="BB220" s="14"/>
    </row>
    <row r="221" spans="51:54">
      <c r="AY221" s="17"/>
      <c r="BB221" s="14"/>
    </row>
    <row r="222" spans="51:54">
      <c r="AY222" s="17"/>
      <c r="BB222" s="14"/>
    </row>
    <row r="223" spans="51:54">
      <c r="AY223" s="17"/>
      <c r="BB223" s="14"/>
    </row>
    <row r="224" spans="51:54">
      <c r="AY224" s="17"/>
      <c r="BB224" s="14"/>
    </row>
    <row r="225" spans="51:54">
      <c r="AY225" s="17"/>
      <c r="BB225" s="14"/>
    </row>
    <row r="226" spans="51:54">
      <c r="AY226" s="17"/>
      <c r="BB226" s="14"/>
    </row>
    <row r="227" spans="51:54">
      <c r="AY227" s="17"/>
      <c r="BB227" s="14"/>
    </row>
    <row r="228" spans="51:54">
      <c r="AY228" s="17"/>
      <c r="BB228" s="14"/>
    </row>
    <row r="229" spans="51:54">
      <c r="AY229" s="17"/>
      <c r="BB229" s="14"/>
    </row>
    <row r="230" spans="51:54">
      <c r="AY230" s="17"/>
      <c r="BB230" s="14"/>
    </row>
    <row r="231" spans="51:54">
      <c r="AY231" s="17"/>
      <c r="BB231" s="14"/>
    </row>
    <row r="232" spans="51:54">
      <c r="AY232" s="17"/>
      <c r="BB232" s="14"/>
    </row>
    <row r="233" spans="51:54">
      <c r="AY233" s="17"/>
      <c r="BB233" s="14"/>
    </row>
    <row r="234" spans="51:54">
      <c r="AY234" s="17"/>
      <c r="BB234" s="14"/>
    </row>
    <row r="235" spans="51:54">
      <c r="AY235" s="17"/>
      <c r="BB235" s="14"/>
    </row>
    <row r="236" spans="51:54">
      <c r="AY236" s="17"/>
      <c r="BB236" s="14"/>
    </row>
    <row r="237" spans="51:54">
      <c r="AY237" s="17"/>
      <c r="BB237" s="14"/>
    </row>
    <row r="238" spans="51:54">
      <c r="AY238" s="17"/>
      <c r="BB238" s="14"/>
    </row>
    <row r="239" spans="51:54">
      <c r="AY239" s="17"/>
      <c r="BB239" s="14"/>
    </row>
    <row r="240" spans="51:54">
      <c r="AY240" s="17"/>
      <c r="BB240" s="14"/>
    </row>
    <row r="241" spans="51:54">
      <c r="AY241" s="17"/>
      <c r="BB241" s="14"/>
    </row>
    <row r="242" spans="51:54">
      <c r="AY242" s="17"/>
      <c r="BB242" s="14"/>
    </row>
    <row r="243" spans="51:54">
      <c r="AY243" s="17"/>
      <c r="BB243" s="14"/>
    </row>
    <row r="244" spans="51:54">
      <c r="AY244" s="17"/>
      <c r="BB244" s="14"/>
    </row>
    <row r="245" spans="51:54">
      <c r="AY245" s="17"/>
      <c r="BB245" s="14"/>
    </row>
    <row r="246" spans="51:54">
      <c r="AY246" s="17"/>
      <c r="BB246" s="14"/>
    </row>
    <row r="247" spans="51:54">
      <c r="AY247" s="17"/>
      <c r="BB247" s="14"/>
    </row>
    <row r="248" spans="51:54">
      <c r="AY248" s="17"/>
      <c r="BB248" s="14"/>
    </row>
    <row r="249" spans="51:54">
      <c r="AY249" s="17"/>
      <c r="BB249" s="14"/>
    </row>
    <row r="250" spans="51:54">
      <c r="AY250" s="17"/>
      <c r="BB250" s="14"/>
    </row>
    <row r="251" spans="51:54">
      <c r="AY251" s="17"/>
      <c r="BB251" s="14"/>
    </row>
    <row r="252" spans="51:54">
      <c r="AY252" s="17"/>
      <c r="BB252" s="14"/>
    </row>
    <row r="253" spans="51:54">
      <c r="AY253" s="17"/>
      <c r="BB253" s="14"/>
    </row>
    <row r="254" spans="51:54">
      <c r="AY254" s="17"/>
      <c r="BB254" s="14"/>
    </row>
    <row r="255" spans="51:54">
      <c r="AY255" s="17"/>
      <c r="BB255" s="14"/>
    </row>
    <row r="256" spans="51:54">
      <c r="AY256" s="17"/>
      <c r="BB256" s="14"/>
    </row>
    <row r="257" spans="51:54">
      <c r="AY257" s="17"/>
      <c r="BB257" s="14"/>
    </row>
    <row r="258" spans="51:54">
      <c r="AY258" s="17"/>
      <c r="BB258" s="14"/>
    </row>
    <row r="259" spans="51:54">
      <c r="AY259" s="17"/>
      <c r="BB259" s="14"/>
    </row>
    <row r="260" spans="51:54">
      <c r="AY260" s="17"/>
      <c r="BB260" s="14"/>
    </row>
    <row r="261" spans="51:54">
      <c r="AY261" s="17"/>
      <c r="BB261" s="14"/>
    </row>
    <row r="262" spans="51:54">
      <c r="AY262" s="17"/>
      <c r="BB262" s="14"/>
    </row>
    <row r="263" spans="51:54">
      <c r="AY263" s="17"/>
      <c r="BB263" s="14"/>
    </row>
    <row r="264" spans="51:54">
      <c r="AY264" s="17"/>
      <c r="BB264" s="14"/>
    </row>
    <row r="265" spans="51:54">
      <c r="AY265" s="17"/>
      <c r="BB265" s="14"/>
    </row>
    <row r="266" spans="51:54">
      <c r="AY266" s="17"/>
      <c r="BB266" s="14"/>
    </row>
    <row r="267" spans="51:54">
      <c r="AY267" s="17"/>
      <c r="BB267" s="14"/>
    </row>
    <row r="268" spans="51:54">
      <c r="AY268" s="17"/>
      <c r="BB268" s="14"/>
    </row>
    <row r="269" spans="51:54">
      <c r="AY269" s="17"/>
      <c r="BB269" s="14"/>
    </row>
    <row r="270" spans="51:54">
      <c r="AY270" s="17"/>
      <c r="BB270" s="14"/>
    </row>
    <row r="271" spans="51:54">
      <c r="AY271" s="17"/>
      <c r="BB271" s="14"/>
    </row>
    <row r="272" spans="51:54">
      <c r="AY272" s="17"/>
      <c r="BB272" s="14"/>
    </row>
    <row r="273" spans="51:54">
      <c r="AY273" s="17"/>
      <c r="BB273" s="14"/>
    </row>
    <row r="274" spans="51:54">
      <c r="AY274" s="17"/>
      <c r="BB274" s="14"/>
    </row>
    <row r="275" spans="51:54">
      <c r="AY275" s="17"/>
      <c r="BB275" s="14"/>
    </row>
    <row r="276" spans="51:54">
      <c r="AY276" s="17"/>
      <c r="BB276" s="14"/>
    </row>
    <row r="277" spans="51:54">
      <c r="AY277" s="17"/>
      <c r="BB277" s="14"/>
    </row>
    <row r="278" spans="51:54">
      <c r="AY278" s="17"/>
      <c r="BB278" s="14"/>
    </row>
    <row r="279" spans="51:54">
      <c r="AY279" s="17"/>
      <c r="BB279" s="14"/>
    </row>
    <row r="280" spans="51:54">
      <c r="AY280" s="17"/>
      <c r="BB280" s="14"/>
    </row>
    <row r="281" spans="51:54">
      <c r="AY281" s="17"/>
      <c r="BB281" s="14"/>
    </row>
    <row r="282" spans="51:54">
      <c r="AY282" s="17"/>
      <c r="BB282" s="14"/>
    </row>
    <row r="283" spans="51:54">
      <c r="AY283" s="17"/>
      <c r="BB283" s="14"/>
    </row>
    <row r="284" spans="51:54">
      <c r="AY284" s="17"/>
      <c r="BB284" s="14"/>
    </row>
    <row r="285" spans="51:54">
      <c r="AY285" s="17"/>
      <c r="BB285" s="14"/>
    </row>
    <row r="286" spans="51:54">
      <c r="AY286" s="17"/>
      <c r="BB286" s="14"/>
    </row>
    <row r="287" spans="51:54">
      <c r="AY287" s="17"/>
      <c r="BB287" s="14"/>
    </row>
    <row r="288" spans="51:54">
      <c r="AY288" s="17"/>
      <c r="BB288" s="14"/>
    </row>
    <row r="289" spans="51:54">
      <c r="AY289" s="17"/>
      <c r="BB289" s="14"/>
    </row>
    <row r="290" spans="51:54">
      <c r="AY290" s="17"/>
      <c r="BB290" s="14"/>
    </row>
    <row r="291" spans="51:54">
      <c r="AY291" s="17"/>
      <c r="BB291" s="14"/>
    </row>
    <row r="292" spans="51:54">
      <c r="AY292" s="17"/>
      <c r="BB292" s="14"/>
    </row>
    <row r="293" spans="51:54">
      <c r="AY293" s="17"/>
      <c r="BB293" s="14"/>
    </row>
    <row r="294" spans="51:54">
      <c r="AY294" s="17"/>
      <c r="BB294" s="14"/>
    </row>
    <row r="295" spans="51:54">
      <c r="AY295" s="17"/>
      <c r="BB295" s="14"/>
    </row>
    <row r="296" spans="51:54">
      <c r="AY296" s="17"/>
      <c r="BB296" s="14"/>
    </row>
    <row r="297" spans="51:54">
      <c r="AY297" s="17"/>
      <c r="BB297" s="14"/>
    </row>
    <row r="298" spans="51:54">
      <c r="AY298" s="17"/>
      <c r="BB298" s="14"/>
    </row>
    <row r="299" spans="51:54">
      <c r="AY299" s="17"/>
      <c r="BB299" s="14"/>
    </row>
    <row r="300" spans="51:54">
      <c r="AY300" s="17"/>
      <c r="BB300" s="14"/>
    </row>
    <row r="301" spans="51:54">
      <c r="AY301" s="17"/>
      <c r="BB301" s="14"/>
    </row>
    <row r="302" spans="51:54">
      <c r="AY302" s="17"/>
      <c r="BB302" s="14"/>
    </row>
    <row r="303" spans="51:54">
      <c r="AY303" s="17"/>
      <c r="BB303" s="14"/>
    </row>
    <row r="304" spans="51:54">
      <c r="AY304" s="17"/>
      <c r="BB304" s="14"/>
    </row>
    <row r="305" spans="51:54">
      <c r="AY305" s="17"/>
      <c r="BB305" s="14"/>
    </row>
    <row r="306" spans="51:54">
      <c r="AY306" s="17"/>
      <c r="BB306" s="14"/>
    </row>
    <row r="307" spans="51:54">
      <c r="AY307" s="17"/>
      <c r="BB307" s="14"/>
    </row>
    <row r="308" spans="51:54">
      <c r="AY308" s="17"/>
      <c r="BB308" s="14"/>
    </row>
    <row r="309" spans="51:54">
      <c r="AY309" s="17"/>
      <c r="BB309" s="14"/>
    </row>
    <row r="310" spans="51:54">
      <c r="AY310" s="17"/>
      <c r="BB310" s="14"/>
    </row>
    <row r="311" spans="51:54">
      <c r="AY311" s="17"/>
      <c r="BB311" s="14"/>
    </row>
    <row r="312" spans="51:54">
      <c r="AY312" s="17"/>
      <c r="BB312" s="14"/>
    </row>
    <row r="313" spans="51:54">
      <c r="AY313" s="17"/>
      <c r="BB313" s="14"/>
    </row>
    <row r="314" spans="51:54">
      <c r="AY314" s="17"/>
      <c r="BB314" s="14"/>
    </row>
    <row r="315" spans="51:54">
      <c r="AY315" s="17"/>
      <c r="BB315" s="14"/>
    </row>
    <row r="316" spans="51:54">
      <c r="AY316" s="17"/>
      <c r="BB316" s="14"/>
    </row>
    <row r="317" spans="51:54">
      <c r="AY317" s="17"/>
      <c r="BB317" s="14"/>
    </row>
    <row r="318" spans="51:54">
      <c r="AY318" s="17"/>
      <c r="BB318" s="14"/>
    </row>
    <row r="319" spans="51:54">
      <c r="AY319" s="17"/>
      <c r="BB319" s="14"/>
    </row>
    <row r="320" spans="51:54">
      <c r="AY320" s="17"/>
      <c r="BB320" s="14"/>
    </row>
    <row r="321" spans="51:54">
      <c r="AY321" s="17"/>
      <c r="BB321" s="14"/>
    </row>
    <row r="322" spans="51:54">
      <c r="AY322" s="17"/>
      <c r="BB322" s="14"/>
    </row>
    <row r="323" spans="51:54">
      <c r="AY323" s="17"/>
      <c r="BB323" s="14"/>
    </row>
    <row r="324" spans="51:54">
      <c r="AY324" s="17"/>
      <c r="BB324" s="14"/>
    </row>
    <row r="325" spans="51:54">
      <c r="AY325" s="17"/>
      <c r="BB325" s="14"/>
    </row>
    <row r="326" spans="51:54">
      <c r="AY326" s="17"/>
      <c r="BB326" s="14"/>
    </row>
    <row r="327" spans="51:54">
      <c r="AY327" s="17"/>
      <c r="BB327" s="14"/>
    </row>
    <row r="328" spans="51:54">
      <c r="AY328" s="17"/>
      <c r="BB328" s="14"/>
    </row>
    <row r="329" spans="51:54">
      <c r="AY329" s="17"/>
      <c r="BB329" s="14"/>
    </row>
    <row r="330" spans="51:54">
      <c r="AY330" s="17"/>
      <c r="BB330" s="14"/>
    </row>
    <row r="331" spans="51:54">
      <c r="AY331" s="17"/>
      <c r="BB331" s="14"/>
    </row>
    <row r="332" spans="51:54">
      <c r="AY332" s="17"/>
      <c r="BB332" s="14"/>
    </row>
    <row r="333" spans="51:54">
      <c r="AY333" s="17"/>
      <c r="BB333" s="14"/>
    </row>
    <row r="334" spans="51:54">
      <c r="AY334" s="17"/>
      <c r="BB334" s="14"/>
    </row>
    <row r="335" spans="51:54">
      <c r="AY335" s="17"/>
      <c r="BB335" s="14"/>
    </row>
    <row r="336" spans="51:54">
      <c r="AY336" s="17"/>
      <c r="BB336" s="14"/>
    </row>
    <row r="337" spans="51:54">
      <c r="AY337" s="17"/>
      <c r="BB337" s="14"/>
    </row>
    <row r="338" spans="51:54">
      <c r="AY338" s="17"/>
      <c r="BB338" s="14"/>
    </row>
    <row r="339" spans="51:54">
      <c r="AY339" s="17"/>
      <c r="BB339" s="14"/>
    </row>
    <row r="340" spans="51:54">
      <c r="AY340" s="17"/>
      <c r="BB340" s="14"/>
    </row>
    <row r="341" spans="51:54">
      <c r="AY341" s="17"/>
      <c r="BB341" s="14"/>
    </row>
    <row r="342" spans="51:54">
      <c r="AY342" s="17"/>
      <c r="BB342" s="14"/>
    </row>
    <row r="343" spans="51:54">
      <c r="AY343" s="17"/>
      <c r="BB343" s="14"/>
    </row>
    <row r="344" spans="51:54">
      <c r="AY344" s="17"/>
      <c r="BB344" s="14"/>
    </row>
    <row r="345" spans="51:54">
      <c r="AY345" s="17"/>
      <c r="BB345" s="14"/>
    </row>
    <row r="346" spans="51:54">
      <c r="AY346" s="17"/>
      <c r="BB346" s="14"/>
    </row>
    <row r="347" spans="51:54">
      <c r="AY347" s="17"/>
      <c r="BB347" s="14"/>
    </row>
    <row r="348" spans="51:54">
      <c r="AY348" s="17"/>
      <c r="BB348" s="14"/>
    </row>
    <row r="349" spans="51:54">
      <c r="AY349" s="17"/>
      <c r="BB349" s="14"/>
    </row>
    <row r="350" spans="51:54">
      <c r="AY350" s="17"/>
      <c r="BB350" s="14"/>
    </row>
    <row r="351" spans="51:54">
      <c r="AY351" s="17"/>
      <c r="BB351" s="14"/>
    </row>
    <row r="352" spans="51:54">
      <c r="AY352" s="17"/>
      <c r="BB352" s="14"/>
    </row>
    <row r="353" spans="51:54">
      <c r="AY353" s="17"/>
      <c r="BB353" s="14"/>
    </row>
    <row r="354" spans="51:54">
      <c r="AY354" s="17"/>
      <c r="BB354" s="14"/>
    </row>
    <row r="355" spans="51:54">
      <c r="AY355" s="17"/>
      <c r="BB355" s="14"/>
    </row>
    <row r="356" spans="51:54">
      <c r="AY356" s="17"/>
      <c r="BB356" s="14"/>
    </row>
    <row r="357" spans="51:54">
      <c r="AY357" s="17"/>
      <c r="BB357" s="14"/>
    </row>
    <row r="358" spans="51:54">
      <c r="AY358" s="17"/>
      <c r="BB358" s="14"/>
    </row>
    <row r="359" spans="51:54">
      <c r="AY359" s="17"/>
      <c r="BB359" s="14"/>
    </row>
    <row r="360" spans="51:54">
      <c r="AY360" s="17"/>
      <c r="BB360" s="14"/>
    </row>
    <row r="361" spans="51:54">
      <c r="AY361" s="17"/>
      <c r="BB361" s="14"/>
    </row>
    <row r="362" spans="51:54">
      <c r="AY362" s="17"/>
      <c r="BB362" s="14"/>
    </row>
    <row r="363" spans="51:54">
      <c r="AY363" s="17"/>
      <c r="BB363" s="14"/>
    </row>
    <row r="364" spans="51:54">
      <c r="AY364" s="17"/>
      <c r="BB364" s="14"/>
    </row>
    <row r="365" spans="51:54">
      <c r="AY365" s="17"/>
      <c r="BB365" s="14"/>
    </row>
    <row r="366" spans="51:54">
      <c r="AY366" s="17"/>
      <c r="BB366" s="14"/>
    </row>
    <row r="367" spans="51:54">
      <c r="AY367" s="17"/>
      <c r="BB367" s="14"/>
    </row>
    <row r="368" spans="51:54">
      <c r="AY368" s="17"/>
      <c r="BB368" s="14"/>
    </row>
    <row r="369" spans="51:54">
      <c r="AY369" s="17"/>
      <c r="BB369" s="14"/>
    </row>
    <row r="370" spans="51:54">
      <c r="AY370" s="17"/>
      <c r="BB370" s="14"/>
    </row>
    <row r="371" spans="51:54">
      <c r="AY371" s="17"/>
      <c r="BB371" s="14"/>
    </row>
    <row r="372" spans="51:54">
      <c r="AY372" s="17"/>
      <c r="BB372" s="14"/>
    </row>
    <row r="373" spans="51:54">
      <c r="AY373" s="17"/>
      <c r="BB373" s="14"/>
    </row>
    <row r="374" spans="51:54">
      <c r="AY374" s="17"/>
      <c r="BB374" s="14"/>
    </row>
    <row r="375" spans="51:54">
      <c r="AY375" s="17"/>
      <c r="BB375" s="14"/>
    </row>
    <row r="376" spans="51:54">
      <c r="AY376" s="17"/>
      <c r="BB376" s="14"/>
    </row>
    <row r="377" spans="51:54">
      <c r="AY377" s="17"/>
      <c r="BB377" s="14"/>
    </row>
    <row r="378" spans="51:54">
      <c r="AY378" s="17"/>
      <c r="BB378" s="14"/>
    </row>
    <row r="379" spans="51:54">
      <c r="AY379" s="17"/>
      <c r="BB379" s="14"/>
    </row>
    <row r="380" spans="51:54">
      <c r="AY380" s="17"/>
      <c r="BB380" s="14"/>
    </row>
    <row r="381" spans="51:54">
      <c r="AY381" s="17"/>
      <c r="BB381" s="14"/>
    </row>
    <row r="382" spans="51:54">
      <c r="AY382" s="17"/>
      <c r="BB382" s="14"/>
    </row>
    <row r="383" spans="51:54">
      <c r="AY383" s="17"/>
      <c r="BB383" s="14"/>
    </row>
    <row r="384" spans="51:54">
      <c r="AY384" s="17"/>
      <c r="BB384" s="14"/>
    </row>
    <row r="385" spans="51:54">
      <c r="AY385" s="17"/>
      <c r="BB385" s="14"/>
    </row>
    <row r="386" spans="51:54">
      <c r="AY386" s="17"/>
      <c r="BB386" s="14"/>
    </row>
    <row r="387" spans="51:54">
      <c r="AY387" s="17"/>
      <c r="BB387" s="14"/>
    </row>
    <row r="388" spans="51:54">
      <c r="AY388" s="17"/>
      <c r="BB388" s="14"/>
    </row>
    <row r="389" spans="51:54">
      <c r="AY389" s="17"/>
      <c r="BB389" s="14"/>
    </row>
    <row r="390" spans="51:54">
      <c r="AY390" s="17"/>
      <c r="BB390" s="14"/>
    </row>
    <row r="391" spans="51:54">
      <c r="AY391" s="17"/>
      <c r="BB391" s="14"/>
    </row>
    <row r="392" spans="51:54">
      <c r="AY392" s="17"/>
      <c r="BB392" s="14"/>
    </row>
    <row r="393" spans="51:54">
      <c r="AY393" s="17"/>
      <c r="BB393" s="14"/>
    </row>
    <row r="394" spans="51:54">
      <c r="AY394" s="17"/>
      <c r="BB394" s="14"/>
    </row>
    <row r="395" spans="51:54">
      <c r="AY395" s="17"/>
      <c r="BB395" s="14"/>
    </row>
    <row r="396" spans="51:54">
      <c r="AY396" s="17"/>
      <c r="BB396" s="14"/>
    </row>
    <row r="397" spans="51:54">
      <c r="AY397" s="17"/>
      <c r="BB397" s="14"/>
    </row>
    <row r="398" spans="51:54">
      <c r="AY398" s="17"/>
      <c r="BB398" s="14"/>
    </row>
    <row r="399" spans="51:54">
      <c r="AY399" s="17"/>
      <c r="BB399" s="14"/>
    </row>
    <row r="400" spans="51:54">
      <c r="AY400" s="17"/>
      <c r="BB400" s="14"/>
    </row>
    <row r="401" spans="51:54">
      <c r="AY401" s="17"/>
      <c r="BB401" s="14"/>
    </row>
    <row r="402" spans="51:54">
      <c r="AY402" s="17"/>
      <c r="BB402" s="14"/>
    </row>
    <row r="403" spans="51:54">
      <c r="AY403" s="17"/>
      <c r="BB403" s="14"/>
    </row>
    <row r="404" spans="51:54">
      <c r="AY404" s="17"/>
      <c r="BB404" s="14"/>
    </row>
    <row r="405" spans="51:54">
      <c r="AY405" s="17"/>
      <c r="BB405" s="14"/>
    </row>
    <row r="406" spans="51:54">
      <c r="AY406" s="17"/>
      <c r="BB406" s="14"/>
    </row>
    <row r="407" spans="51:54">
      <c r="AY407" s="17"/>
      <c r="BB407" s="14"/>
    </row>
    <row r="408" spans="51:54">
      <c r="AY408" s="17"/>
      <c r="BB408" s="14"/>
    </row>
    <row r="409" spans="51:54">
      <c r="AY409" s="17"/>
      <c r="BB409" s="14"/>
    </row>
    <row r="410" spans="51:54">
      <c r="AY410" s="17"/>
      <c r="BB410" s="14"/>
    </row>
    <row r="411" spans="51:54">
      <c r="AY411" s="17"/>
      <c r="BB411" s="14"/>
    </row>
    <row r="412" spans="51:54">
      <c r="AY412" s="17"/>
      <c r="BB412" s="14"/>
    </row>
    <row r="413" spans="51:54">
      <c r="AY413" s="17"/>
      <c r="BB413" s="14"/>
    </row>
    <row r="414" spans="51:54">
      <c r="AY414" s="17"/>
      <c r="BB414" s="14"/>
    </row>
    <row r="415" spans="51:54">
      <c r="AY415" s="17"/>
      <c r="BB415" s="14"/>
    </row>
    <row r="416" spans="51:54">
      <c r="AY416" s="17"/>
      <c r="BB416" s="14"/>
    </row>
    <row r="417" spans="51:54">
      <c r="AY417" s="17"/>
      <c r="BB417" s="14"/>
    </row>
    <row r="418" spans="51:54">
      <c r="AY418" s="17"/>
      <c r="BB418" s="14"/>
    </row>
    <row r="419" spans="51:54">
      <c r="AY419" s="17"/>
      <c r="BB419" s="14"/>
    </row>
    <row r="420" spans="51:54">
      <c r="AY420" s="17"/>
      <c r="BB420" s="14"/>
    </row>
    <row r="421" spans="51:54">
      <c r="AY421" s="17"/>
      <c r="BB421" s="14"/>
    </row>
    <row r="422" spans="51:54">
      <c r="AY422" s="17"/>
      <c r="BB422" s="14"/>
    </row>
    <row r="423" spans="51:54">
      <c r="AY423" s="17"/>
      <c r="BB423" s="14"/>
    </row>
    <row r="424" spans="51:54">
      <c r="AY424" s="17"/>
      <c r="BB424" s="14"/>
    </row>
    <row r="425" spans="51:54">
      <c r="AY425" s="17"/>
      <c r="BB425" s="14"/>
    </row>
    <row r="426" spans="51:54">
      <c r="AY426" s="17"/>
      <c r="BB426" s="14"/>
    </row>
    <row r="427" spans="51:54">
      <c r="AY427" s="17"/>
      <c r="BB427" s="14"/>
    </row>
    <row r="428" spans="51:54">
      <c r="AY428" s="17"/>
      <c r="BB428" s="14"/>
    </row>
    <row r="429" spans="51:54">
      <c r="AY429" s="17"/>
      <c r="BB429" s="14"/>
    </row>
    <row r="430" spans="51:54">
      <c r="AY430" s="17"/>
      <c r="BB430" s="14"/>
    </row>
    <row r="431" spans="51:54">
      <c r="AY431" s="17"/>
      <c r="BB431" s="14"/>
    </row>
    <row r="432" spans="51:54">
      <c r="AY432" s="17"/>
      <c r="BB432" s="14"/>
    </row>
    <row r="433" spans="51:54">
      <c r="AY433" s="17"/>
      <c r="BB433" s="14"/>
    </row>
    <row r="434" spans="51:54">
      <c r="AY434" s="17"/>
      <c r="BB434" s="14"/>
    </row>
    <row r="435" spans="51:54">
      <c r="AY435" s="17"/>
      <c r="BB435" s="14"/>
    </row>
    <row r="436" spans="51:54">
      <c r="AY436" s="17"/>
      <c r="BB436" s="14"/>
    </row>
    <row r="437" spans="51:54">
      <c r="AY437" s="17"/>
      <c r="BB437" s="14"/>
    </row>
    <row r="438" spans="51:54">
      <c r="AY438" s="17"/>
      <c r="BB438" s="14"/>
    </row>
    <row r="439" spans="51:54">
      <c r="AY439" s="17"/>
      <c r="BB439" s="14"/>
    </row>
    <row r="440" spans="51:54">
      <c r="AY440" s="17"/>
      <c r="BB440" s="14"/>
    </row>
    <row r="441" spans="51:54">
      <c r="AY441" s="17"/>
      <c r="BB441" s="14"/>
    </row>
    <row r="442" spans="51:54">
      <c r="AY442" s="17"/>
      <c r="BB442" s="14"/>
    </row>
    <row r="443" spans="51:54">
      <c r="AY443" s="17"/>
      <c r="BB443" s="14"/>
    </row>
    <row r="444" spans="51:54">
      <c r="AY444" s="17"/>
      <c r="BB444" s="14"/>
    </row>
    <row r="445" spans="51:54">
      <c r="AY445" s="17"/>
      <c r="BB445" s="14"/>
    </row>
    <row r="446" spans="51:54">
      <c r="AY446" s="17"/>
      <c r="BB446" s="14"/>
    </row>
    <row r="447" spans="51:54">
      <c r="AY447" s="17"/>
      <c r="BB447" s="14"/>
    </row>
    <row r="448" spans="51:54">
      <c r="AY448" s="17"/>
      <c r="BB448" s="14"/>
    </row>
    <row r="449" spans="51:54">
      <c r="AY449" s="17"/>
      <c r="BB449" s="14"/>
    </row>
    <row r="450" spans="51:54">
      <c r="AY450" s="17"/>
      <c r="BB450" s="14"/>
    </row>
    <row r="451" spans="51:54">
      <c r="AY451" s="17"/>
      <c r="BB451" s="14"/>
    </row>
    <row r="452" spans="51:54">
      <c r="AY452" s="17"/>
      <c r="BB452" s="14"/>
    </row>
    <row r="453" spans="51:54">
      <c r="AY453" s="17"/>
      <c r="BB453" s="14"/>
    </row>
    <row r="454" spans="51:54">
      <c r="AY454" s="17"/>
      <c r="BB454" s="14"/>
    </row>
    <row r="455" spans="51:54">
      <c r="AY455" s="17"/>
      <c r="BB455" s="14"/>
    </row>
    <row r="456" spans="51:54">
      <c r="AY456" s="17"/>
      <c r="BB456" s="14"/>
    </row>
    <row r="457" spans="51:54">
      <c r="AY457" s="17"/>
      <c r="BB457" s="14"/>
    </row>
    <row r="458" spans="51:54">
      <c r="AY458" s="17"/>
      <c r="BB458" s="14"/>
    </row>
    <row r="459" spans="51:54">
      <c r="AY459" s="17"/>
      <c r="BB459" s="14"/>
    </row>
    <row r="460" spans="51:54">
      <c r="AY460" s="17"/>
      <c r="BB460" s="14"/>
    </row>
    <row r="461" spans="51:54">
      <c r="AY461" s="17"/>
      <c r="BB461" s="14"/>
    </row>
    <row r="462" spans="51:54">
      <c r="AY462" s="17"/>
      <c r="BB462" s="14"/>
    </row>
    <row r="463" spans="51:54">
      <c r="AY463" s="17"/>
      <c r="BB463" s="14"/>
    </row>
    <row r="464" spans="51:54">
      <c r="AY464" s="17"/>
      <c r="BB464" s="14"/>
    </row>
    <row r="465" spans="51:54">
      <c r="AY465" s="17"/>
      <c r="BB465" s="14"/>
    </row>
    <row r="466" spans="51:54">
      <c r="AY466" s="17"/>
      <c r="BB466" s="14"/>
    </row>
    <row r="467" spans="51:54">
      <c r="AY467" s="17"/>
      <c r="BB467" s="14"/>
    </row>
    <row r="468" spans="51:54">
      <c r="AY468" s="17"/>
      <c r="BB468" s="14"/>
    </row>
    <row r="469" spans="51:54">
      <c r="AY469" s="17"/>
      <c r="BB469" s="14"/>
    </row>
    <row r="470" spans="51:54">
      <c r="AY470" s="17"/>
      <c r="BB470" s="14"/>
    </row>
    <row r="471" spans="51:54">
      <c r="AY471" s="17"/>
      <c r="BB471" s="14"/>
    </row>
    <row r="472" spans="51:54">
      <c r="AY472" s="17"/>
      <c r="BB472" s="14"/>
    </row>
    <row r="473" spans="51:54">
      <c r="AY473" s="17"/>
      <c r="BB473" s="14"/>
    </row>
    <row r="474" spans="51:54">
      <c r="AY474" s="17"/>
      <c r="BB474" s="14"/>
    </row>
    <row r="475" spans="51:54">
      <c r="AY475" s="17"/>
      <c r="BB475" s="14"/>
    </row>
    <row r="476" spans="51:54">
      <c r="AY476" s="17"/>
      <c r="BB476" s="14"/>
    </row>
    <row r="477" spans="51:54">
      <c r="AY477" s="17"/>
      <c r="BB477" s="14"/>
    </row>
    <row r="478" spans="51:54">
      <c r="AY478" s="17"/>
      <c r="BB478" s="14"/>
    </row>
    <row r="479" spans="51:54">
      <c r="AY479" s="17"/>
      <c r="BB479" s="14"/>
    </row>
    <row r="480" spans="51:54">
      <c r="AY480" s="17"/>
      <c r="BB480" s="14"/>
    </row>
    <row r="481" spans="51:54">
      <c r="AY481" s="17"/>
      <c r="BB481" s="14"/>
    </row>
    <row r="482" spans="51:54">
      <c r="AY482" s="17"/>
      <c r="BB482" s="14"/>
    </row>
    <row r="483" spans="51:54">
      <c r="AY483" s="17"/>
      <c r="BB483" s="14"/>
    </row>
    <row r="484" spans="51:54">
      <c r="AY484" s="17"/>
      <c r="BB484" s="14"/>
    </row>
    <row r="485" spans="51:54">
      <c r="AY485" s="17"/>
      <c r="BB485" s="14"/>
    </row>
    <row r="486" spans="51:54">
      <c r="AY486" s="17"/>
      <c r="BB486" s="14"/>
    </row>
    <row r="487" spans="51:54">
      <c r="AY487" s="17"/>
      <c r="BB487" s="14"/>
    </row>
    <row r="488" spans="51:54">
      <c r="AY488" s="17"/>
      <c r="BB488" s="14"/>
    </row>
    <row r="489" spans="51:54">
      <c r="AY489" s="17"/>
      <c r="BB489" s="14"/>
    </row>
    <row r="490" spans="51:54">
      <c r="AY490" s="17"/>
      <c r="BB490" s="14"/>
    </row>
    <row r="491" spans="51:54">
      <c r="AY491" s="17"/>
      <c r="BB491" s="14"/>
    </row>
    <row r="492" spans="51:54">
      <c r="AY492" s="17"/>
      <c r="BB492" s="14"/>
    </row>
    <row r="493" spans="51:54">
      <c r="AY493" s="17"/>
      <c r="BB493" s="14"/>
    </row>
    <row r="494" spans="51:54">
      <c r="AY494" s="17"/>
      <c r="BB494" s="14"/>
    </row>
    <row r="495" spans="51:54">
      <c r="AY495" s="17"/>
      <c r="BB495" s="14"/>
    </row>
    <row r="496" spans="51:54">
      <c r="AY496" s="17"/>
      <c r="BB496" s="14"/>
    </row>
    <row r="497" spans="51:54">
      <c r="AY497" s="17"/>
      <c r="BB497" s="14"/>
    </row>
    <row r="498" spans="51:54">
      <c r="AY498" s="17"/>
      <c r="BB498" s="14"/>
    </row>
    <row r="499" spans="51:54">
      <c r="AY499" s="17"/>
      <c r="BB499" s="14"/>
    </row>
    <row r="500" spans="51:54">
      <c r="AY500" s="17"/>
      <c r="BB500" s="14"/>
    </row>
    <row r="501" spans="51:54">
      <c r="AY501" s="17"/>
      <c r="BB501" s="14"/>
    </row>
    <row r="502" spans="51:54">
      <c r="AY502" s="17"/>
      <c r="BB502" s="14"/>
    </row>
    <row r="503" spans="51:54">
      <c r="AY503" s="17"/>
      <c r="BB503" s="14"/>
    </row>
    <row r="504" spans="51:54">
      <c r="AY504" s="17"/>
      <c r="BB504" s="14"/>
    </row>
    <row r="505" spans="51:54">
      <c r="AY505" s="17"/>
      <c r="BB505" s="14"/>
    </row>
    <row r="506" spans="51:54">
      <c r="AY506" s="17"/>
      <c r="BB506" s="14"/>
    </row>
    <row r="507" spans="51:54">
      <c r="AY507" s="17"/>
      <c r="BB507" s="14"/>
    </row>
    <row r="508" spans="51:54">
      <c r="AY508" s="17"/>
      <c r="BB508" s="14"/>
    </row>
    <row r="509" spans="51:54">
      <c r="AY509" s="17"/>
      <c r="BB509" s="14"/>
    </row>
    <row r="510" spans="51:54">
      <c r="AY510" s="17"/>
      <c r="BB510" s="14"/>
    </row>
    <row r="511" spans="51:54">
      <c r="AY511" s="17"/>
      <c r="BB511" s="14"/>
    </row>
    <row r="512" spans="51:54">
      <c r="AY512" s="17"/>
      <c r="BB512" s="14"/>
    </row>
    <row r="513" spans="51:54">
      <c r="AY513" s="17"/>
      <c r="BB513" s="14"/>
    </row>
    <row r="514" spans="51:54">
      <c r="AY514" s="17"/>
      <c r="BB514" s="14"/>
    </row>
    <row r="515" spans="51:54">
      <c r="AY515" s="17"/>
      <c r="BB515" s="14"/>
    </row>
    <row r="516" spans="51:54">
      <c r="AY516" s="17"/>
      <c r="BB516" s="14"/>
    </row>
    <row r="517" spans="51:54">
      <c r="AY517" s="17"/>
      <c r="BB517" s="14"/>
    </row>
    <row r="518" spans="51:54">
      <c r="AY518" s="17"/>
      <c r="BB518" s="14"/>
    </row>
    <row r="519" spans="51:54">
      <c r="AY519" s="17"/>
      <c r="BB519" s="14"/>
    </row>
    <row r="520" spans="51:54">
      <c r="AY520" s="17"/>
      <c r="BB520" s="14"/>
    </row>
    <row r="521" spans="51:54">
      <c r="AY521" s="17"/>
      <c r="BB521" s="14"/>
    </row>
    <row r="522" spans="51:54">
      <c r="AY522" s="17"/>
      <c r="BB522" s="14"/>
    </row>
    <row r="523" spans="51:54">
      <c r="AY523" s="17"/>
      <c r="BB523" s="14"/>
    </row>
    <row r="524" spans="51:54">
      <c r="AY524" s="17"/>
      <c r="BB524" s="14"/>
    </row>
    <row r="525" spans="51:54">
      <c r="AY525" s="17"/>
      <c r="BB525" s="14"/>
    </row>
    <row r="526" spans="51:54">
      <c r="AY526" s="17"/>
      <c r="BB526" s="14"/>
    </row>
    <row r="527" spans="51:54">
      <c r="AY527" s="17"/>
      <c r="BB527" s="14"/>
    </row>
    <row r="528" spans="51:54">
      <c r="AY528" s="17"/>
      <c r="BB528" s="14"/>
    </row>
    <row r="529" spans="51:54">
      <c r="AY529" s="17"/>
      <c r="BB529" s="14"/>
    </row>
    <row r="530" spans="51:54">
      <c r="AY530" s="17"/>
      <c r="BB530" s="14"/>
    </row>
    <row r="531" spans="51:54">
      <c r="AY531" s="17"/>
      <c r="BB531" s="14"/>
    </row>
    <row r="532" spans="51:54">
      <c r="AY532" s="17"/>
      <c r="BB532" s="14"/>
    </row>
    <row r="533" spans="51:54">
      <c r="AY533" s="17"/>
      <c r="BB533" s="14"/>
    </row>
    <row r="534" spans="51:54">
      <c r="AY534" s="17"/>
      <c r="BB534" s="14"/>
    </row>
    <row r="535" spans="51:54">
      <c r="AY535" s="17"/>
      <c r="BB535" s="14"/>
    </row>
    <row r="536" spans="51:54">
      <c r="AY536" s="17"/>
      <c r="BB536" s="14"/>
    </row>
    <row r="537" spans="51:54">
      <c r="AY537" s="17"/>
      <c r="BB537" s="14"/>
    </row>
    <row r="538" spans="51:54">
      <c r="AY538" s="17"/>
      <c r="BB538" s="14"/>
    </row>
    <row r="539" spans="51:54">
      <c r="AY539" s="17"/>
      <c r="BB539" s="14"/>
    </row>
    <row r="540" spans="51:54">
      <c r="AY540" s="17"/>
      <c r="BB540" s="14"/>
    </row>
    <row r="541" spans="51:54">
      <c r="AY541" s="17"/>
      <c r="BB541" s="14"/>
    </row>
    <row r="542" spans="51:54">
      <c r="AY542" s="17"/>
      <c r="BB542" s="14"/>
    </row>
    <row r="543" spans="51:54">
      <c r="AY543" s="17"/>
      <c r="BB543" s="14"/>
    </row>
    <row r="544" spans="51:54">
      <c r="AY544" s="17"/>
      <c r="BB544" s="14"/>
    </row>
    <row r="545" spans="51:54">
      <c r="AY545" s="17"/>
      <c r="BB545" s="14"/>
    </row>
    <row r="546" spans="51:54">
      <c r="AY546" s="17"/>
      <c r="BB546" s="14"/>
    </row>
    <row r="547" spans="51:54">
      <c r="AY547" s="17"/>
      <c r="BB547" s="14"/>
    </row>
    <row r="548" spans="51:54">
      <c r="AY548" s="17"/>
      <c r="BB548" s="14"/>
    </row>
    <row r="549" spans="51:54">
      <c r="AY549" s="17"/>
      <c r="BB549" s="14"/>
    </row>
    <row r="550" spans="51:54">
      <c r="AY550" s="17"/>
      <c r="BB550" s="14"/>
    </row>
    <row r="551" spans="51:54">
      <c r="AY551" s="17"/>
      <c r="BB551" s="14"/>
    </row>
    <row r="552" spans="51:54">
      <c r="AY552" s="17"/>
      <c r="BB552" s="14"/>
    </row>
    <row r="553" spans="51:54">
      <c r="AY553" s="17"/>
      <c r="BB553" s="14"/>
    </row>
    <row r="554" spans="51:54">
      <c r="AY554" s="17"/>
      <c r="BB554" s="14"/>
    </row>
    <row r="555" spans="51:54">
      <c r="AY555" s="17"/>
      <c r="BB555" s="14"/>
    </row>
    <row r="556" spans="51:54">
      <c r="AY556" s="17"/>
      <c r="BB556" s="14"/>
    </row>
    <row r="557" spans="51:54">
      <c r="AY557" s="17"/>
      <c r="BB557" s="14"/>
    </row>
    <row r="558" spans="51:54">
      <c r="AY558" s="17"/>
      <c r="BB558" s="14"/>
    </row>
    <row r="559" spans="51:54">
      <c r="AY559" s="17"/>
      <c r="BB559" s="14"/>
    </row>
    <row r="560" spans="51:54">
      <c r="AY560" s="17"/>
      <c r="BB560" s="14"/>
    </row>
    <row r="561" spans="51:54">
      <c r="AY561" s="17"/>
      <c r="BB561" s="14"/>
    </row>
    <row r="562" spans="51:54">
      <c r="AY562" s="17"/>
      <c r="BB562" s="14"/>
    </row>
    <row r="563" spans="51:54">
      <c r="AY563" s="17"/>
      <c r="BB563" s="14"/>
    </row>
    <row r="564" spans="51:54">
      <c r="AY564" s="17"/>
      <c r="BB564" s="14"/>
    </row>
    <row r="565" spans="51:54">
      <c r="AY565" s="17"/>
      <c r="BB565" s="14"/>
    </row>
    <row r="566" spans="51:54">
      <c r="AY566" s="17"/>
      <c r="BB566" s="14"/>
    </row>
    <row r="567" spans="51:54">
      <c r="AY567" s="17"/>
      <c r="BB567" s="14"/>
    </row>
    <row r="568" spans="51:54">
      <c r="AY568" s="17"/>
      <c r="BB568" s="14"/>
    </row>
    <row r="569" spans="51:54">
      <c r="AY569" s="17"/>
      <c r="BB569" s="14"/>
    </row>
    <row r="570" spans="51:54">
      <c r="AY570" s="17"/>
      <c r="BB570" s="14"/>
    </row>
    <row r="571" spans="51:54">
      <c r="AY571" s="17"/>
      <c r="BB571" s="14"/>
    </row>
    <row r="572" spans="51:54">
      <c r="AY572" s="17"/>
      <c r="BB572" s="14"/>
    </row>
    <row r="573" spans="51:54">
      <c r="AY573" s="17"/>
      <c r="BB573" s="14"/>
    </row>
    <row r="574" spans="51:54">
      <c r="AY574" s="17"/>
      <c r="BB574" s="14"/>
    </row>
    <row r="575" spans="51:54">
      <c r="AY575" s="17"/>
      <c r="BB575" s="14"/>
    </row>
    <row r="576" spans="51:54">
      <c r="AY576" s="17"/>
      <c r="BB576" s="14"/>
    </row>
    <row r="577" spans="51:54">
      <c r="AY577" s="17"/>
      <c r="BB577" s="14"/>
    </row>
    <row r="578" spans="51:54">
      <c r="AY578" s="17"/>
      <c r="BB578" s="14"/>
    </row>
    <row r="579" spans="51:54">
      <c r="AY579" s="17"/>
      <c r="BB579" s="14"/>
    </row>
    <row r="580" spans="51:54">
      <c r="AY580" s="17"/>
      <c r="BB580" s="14"/>
    </row>
    <row r="581" spans="51:54">
      <c r="AY581" s="17"/>
      <c r="BB581" s="14"/>
    </row>
    <row r="582" spans="51:54">
      <c r="AY582" s="17"/>
      <c r="BB582" s="14"/>
    </row>
    <row r="583" spans="51:54">
      <c r="AY583" s="17"/>
      <c r="BB583" s="14"/>
    </row>
    <row r="584" spans="51:54">
      <c r="AY584" s="17"/>
      <c r="BB584" s="14"/>
    </row>
    <row r="585" spans="51:54">
      <c r="AY585" s="17"/>
      <c r="BB585" s="14"/>
    </row>
    <row r="586" spans="51:54">
      <c r="AY586" s="17"/>
      <c r="BB586" s="14"/>
    </row>
    <row r="587" spans="51:54">
      <c r="AY587" s="17"/>
      <c r="BB587" s="14"/>
    </row>
    <row r="588" spans="51:54">
      <c r="AY588" s="17"/>
      <c r="BB588" s="14"/>
    </row>
    <row r="589" spans="51:54">
      <c r="AY589" s="17"/>
      <c r="BB589" s="14"/>
    </row>
    <row r="590" spans="51:54">
      <c r="AY590" s="17"/>
      <c r="BB590" s="14"/>
    </row>
    <row r="591" spans="51:54">
      <c r="AY591" s="17"/>
      <c r="BB591" s="14"/>
    </row>
    <row r="592" spans="51:54">
      <c r="AY592" s="17"/>
      <c r="BB592" s="14"/>
    </row>
    <row r="593" spans="51:54">
      <c r="AY593" s="17"/>
      <c r="BB593" s="14"/>
    </row>
    <row r="594" spans="51:54">
      <c r="AY594" s="17"/>
      <c r="BB594" s="14"/>
    </row>
    <row r="595" spans="51:54">
      <c r="AY595" s="17"/>
      <c r="BB595" s="14"/>
    </row>
    <row r="596" spans="51:54">
      <c r="AY596" s="17"/>
      <c r="BB596" s="14"/>
    </row>
    <row r="597" spans="51:54">
      <c r="AY597" s="17"/>
      <c r="BB597" s="14"/>
    </row>
    <row r="598" spans="51:54">
      <c r="AY598" s="17"/>
      <c r="BB598" s="14"/>
    </row>
    <row r="599" spans="51:54">
      <c r="AY599" s="17"/>
      <c r="BB599" s="14"/>
    </row>
    <row r="600" spans="51:54">
      <c r="AY600" s="17"/>
      <c r="BB600" s="14"/>
    </row>
    <row r="601" spans="51:54">
      <c r="AY601" s="17"/>
      <c r="BB601" s="14"/>
    </row>
    <row r="602" spans="51:54">
      <c r="AY602" s="17"/>
      <c r="BB602" s="14"/>
    </row>
    <row r="603" spans="51:54">
      <c r="AY603" s="17"/>
      <c r="BB603" s="14"/>
    </row>
    <row r="604" spans="51:54">
      <c r="AY604" s="17"/>
      <c r="BB604" s="14"/>
    </row>
    <row r="605" spans="51:54">
      <c r="AY605" s="17"/>
      <c r="BB605" s="14"/>
    </row>
    <row r="606" spans="51:54">
      <c r="AY606" s="17"/>
      <c r="BB606" s="14"/>
    </row>
    <row r="607" spans="51:54">
      <c r="AY607" s="17"/>
      <c r="BB607" s="14"/>
    </row>
    <row r="608" spans="51:54">
      <c r="AY608" s="17"/>
      <c r="BB608" s="14"/>
    </row>
    <row r="609" spans="51:54">
      <c r="AY609" s="17"/>
      <c r="BB609" s="14"/>
    </row>
    <row r="610" spans="51:54">
      <c r="AY610" s="17"/>
      <c r="BB610" s="14"/>
    </row>
    <row r="611" spans="51:54">
      <c r="AY611" s="17"/>
      <c r="BB611" s="14"/>
    </row>
    <row r="612" spans="51:54">
      <c r="AY612" s="17"/>
      <c r="BB612" s="14"/>
    </row>
    <row r="613" spans="51:54">
      <c r="AY613" s="17"/>
      <c r="BB613" s="14"/>
    </row>
    <row r="614" spans="51:54">
      <c r="AY614" s="17"/>
      <c r="BB614" s="14"/>
    </row>
    <row r="615" spans="51:54">
      <c r="AY615" s="17"/>
      <c r="BB615" s="14"/>
    </row>
    <row r="616" spans="51:54">
      <c r="AY616" s="17"/>
      <c r="BB616" s="14"/>
    </row>
    <row r="617" spans="51:54">
      <c r="AY617" s="17"/>
      <c r="BB617" s="14"/>
    </row>
    <row r="618" spans="51:54">
      <c r="AY618" s="17"/>
      <c r="BB618" s="14"/>
    </row>
    <row r="619" spans="51:54">
      <c r="AY619" s="17"/>
      <c r="BB619" s="14"/>
    </row>
    <row r="620" spans="51:54">
      <c r="AY620" s="17"/>
      <c r="BB620" s="14"/>
    </row>
    <row r="621" spans="51:54">
      <c r="AY621" s="17"/>
      <c r="BB621" s="14"/>
    </row>
    <row r="622" spans="51:54">
      <c r="AY622" s="17"/>
      <c r="BB622" s="14"/>
    </row>
    <row r="623" spans="51:54">
      <c r="AY623" s="17"/>
      <c r="BB623" s="14"/>
    </row>
    <row r="624" spans="51:54">
      <c r="AY624" s="17"/>
      <c r="BB624" s="14"/>
    </row>
    <row r="625" spans="51:54">
      <c r="AY625" s="17"/>
      <c r="BB625" s="14"/>
    </row>
    <row r="626" spans="51:54">
      <c r="AY626" s="17"/>
      <c r="BB626" s="14"/>
    </row>
    <row r="627" spans="51:54">
      <c r="AY627" s="17"/>
      <c r="BB627" s="14"/>
    </row>
    <row r="628" spans="51:54">
      <c r="AY628" s="17"/>
      <c r="BB628" s="14"/>
    </row>
    <row r="629" spans="51:54">
      <c r="AY629" s="17"/>
      <c r="BB629" s="14"/>
    </row>
    <row r="630" spans="51:54">
      <c r="AY630" s="17"/>
      <c r="BB630" s="14"/>
    </row>
    <row r="631" spans="51:54">
      <c r="AY631" s="17"/>
      <c r="BB631" s="14"/>
    </row>
    <row r="632" spans="51:54">
      <c r="AY632" s="17"/>
      <c r="BB632" s="14"/>
    </row>
    <row r="633" spans="51:54">
      <c r="AY633" s="17"/>
      <c r="BB633" s="14"/>
    </row>
    <row r="634" spans="51:54">
      <c r="AY634" s="17"/>
      <c r="BB634" s="14"/>
    </row>
    <row r="635" spans="51:54">
      <c r="AY635" s="17"/>
      <c r="BB635" s="14"/>
    </row>
    <row r="636" spans="51:54">
      <c r="AY636" s="17"/>
      <c r="BB636" s="14"/>
    </row>
    <row r="637" spans="51:54">
      <c r="AY637" s="17"/>
      <c r="BB637" s="14"/>
    </row>
    <row r="638" spans="51:54">
      <c r="AY638" s="17"/>
      <c r="BB638" s="14"/>
    </row>
    <row r="639" spans="51:54">
      <c r="AY639" s="17"/>
      <c r="BB639" s="14"/>
    </row>
    <row r="640" spans="51:54">
      <c r="AY640" s="17"/>
      <c r="BB640" s="14"/>
    </row>
    <row r="641" spans="51:54">
      <c r="AY641" s="17"/>
      <c r="BB641" s="14"/>
    </row>
    <row r="642" spans="51:54">
      <c r="AY642" s="17"/>
      <c r="BB642" s="14"/>
    </row>
    <row r="643" spans="51:54">
      <c r="AY643" s="17"/>
      <c r="BB643" s="14"/>
    </row>
    <row r="644" spans="51:54">
      <c r="AY644" s="17"/>
      <c r="BB644" s="14"/>
    </row>
    <row r="645" spans="51:54">
      <c r="AY645" s="17"/>
      <c r="BB645" s="14"/>
    </row>
    <row r="646" spans="51:54">
      <c r="AY646" s="17"/>
      <c r="BB646" s="14"/>
    </row>
    <row r="647" spans="51:54">
      <c r="AY647" s="17"/>
      <c r="BB647" s="14"/>
    </row>
    <row r="648" spans="51:54">
      <c r="AY648" s="17"/>
      <c r="BB648" s="14"/>
    </row>
    <row r="649" spans="51:54">
      <c r="AY649" s="17"/>
      <c r="BB649" s="14"/>
    </row>
    <row r="650" spans="51:54">
      <c r="AY650" s="17"/>
      <c r="BB650" s="14"/>
    </row>
    <row r="651" spans="51:54">
      <c r="AY651" s="17"/>
      <c r="BB651" s="14"/>
    </row>
    <row r="652" spans="51:54">
      <c r="AY652" s="17"/>
      <c r="BB652" s="14"/>
    </row>
    <row r="653" spans="51:54">
      <c r="AY653" s="17"/>
      <c r="BB653" s="14"/>
    </row>
    <row r="654" spans="51:54">
      <c r="AY654" s="17"/>
      <c r="BB654" s="14"/>
    </row>
    <row r="655" spans="51:54">
      <c r="AY655" s="17"/>
      <c r="BB655" s="14"/>
    </row>
    <row r="656" spans="51:54">
      <c r="AY656" s="17"/>
      <c r="BB656" s="14"/>
    </row>
    <row r="657" spans="51:54">
      <c r="AY657" s="17"/>
      <c r="BB657" s="14"/>
    </row>
    <row r="658" spans="51:54">
      <c r="AY658" s="17"/>
      <c r="BB658" s="14"/>
    </row>
    <row r="659" spans="51:54">
      <c r="AY659" s="17"/>
      <c r="BB659" s="14"/>
    </row>
    <row r="660" spans="51:54">
      <c r="AY660" s="17"/>
      <c r="BB660" s="14"/>
    </row>
    <row r="661" spans="51:54">
      <c r="AY661" s="17"/>
      <c r="BB661" s="14"/>
    </row>
    <row r="662" spans="51:54">
      <c r="AY662" s="17"/>
      <c r="BB662" s="14"/>
    </row>
    <row r="663" spans="51:54">
      <c r="AY663" s="17"/>
      <c r="BB663" s="14"/>
    </row>
    <row r="664" spans="51:54">
      <c r="AY664" s="17"/>
      <c r="BB664" s="14"/>
    </row>
    <row r="665" spans="51:54">
      <c r="AY665" s="17"/>
      <c r="BB665" s="14"/>
    </row>
    <row r="666" spans="51:54">
      <c r="AY666" s="17"/>
      <c r="BB666" s="14"/>
    </row>
    <row r="667" spans="51:54">
      <c r="AY667" s="17"/>
      <c r="BB667" s="14"/>
    </row>
    <row r="668" spans="51:54">
      <c r="AY668" s="17"/>
      <c r="BB668" s="14"/>
    </row>
    <row r="669" spans="51:54">
      <c r="AY669" s="17"/>
      <c r="BB669" s="14"/>
    </row>
    <row r="670" spans="51:54">
      <c r="AY670" s="17"/>
      <c r="BB670" s="14"/>
    </row>
    <row r="671" spans="51:54">
      <c r="AY671" s="17"/>
      <c r="BB671" s="14"/>
    </row>
    <row r="672" spans="51:54">
      <c r="AY672" s="17"/>
      <c r="BB672" s="14"/>
    </row>
    <row r="673" spans="51:54">
      <c r="AY673" s="17"/>
      <c r="BB673" s="14"/>
    </row>
    <row r="674" spans="51:54">
      <c r="AY674" s="17"/>
      <c r="BB674" s="14"/>
    </row>
    <row r="675" spans="51:54">
      <c r="AY675" s="17"/>
      <c r="BB675" s="14"/>
    </row>
    <row r="676" spans="51:54">
      <c r="AY676" s="17"/>
      <c r="BB676" s="14"/>
    </row>
    <row r="677" spans="51:54">
      <c r="AY677" s="17"/>
      <c r="BB677" s="14"/>
    </row>
    <row r="678" spans="51:54">
      <c r="AY678" s="17"/>
      <c r="BB678" s="14"/>
    </row>
    <row r="679" spans="51:54">
      <c r="AY679" s="17"/>
      <c r="BB679" s="14"/>
    </row>
    <row r="680" spans="51:54">
      <c r="AY680" s="17"/>
      <c r="BB680" s="14"/>
    </row>
    <row r="681" spans="51:54">
      <c r="AY681" s="17"/>
      <c r="BB681" s="14"/>
    </row>
    <row r="682" spans="51:54">
      <c r="AY682" s="17"/>
      <c r="BB682" s="14"/>
    </row>
    <row r="683" spans="51:54">
      <c r="AY683" s="17"/>
      <c r="BB683" s="14"/>
    </row>
    <row r="684" spans="51:54">
      <c r="AY684" s="17"/>
      <c r="BB684" s="14"/>
    </row>
    <row r="685" spans="51:54">
      <c r="AY685" s="17"/>
      <c r="BB685" s="14"/>
    </row>
    <row r="686" spans="51:54">
      <c r="AY686" s="17"/>
      <c r="BB686" s="14"/>
    </row>
    <row r="687" spans="51:54">
      <c r="AY687" s="17"/>
      <c r="BB687" s="14"/>
    </row>
    <row r="688" spans="51:54">
      <c r="AY688" s="17"/>
      <c r="BB688" s="14"/>
    </row>
    <row r="689" spans="51:54">
      <c r="AY689" s="17"/>
      <c r="BB689" s="14"/>
    </row>
    <row r="690" spans="51:54">
      <c r="AY690" s="17"/>
      <c r="BB690" s="14"/>
    </row>
    <row r="691" spans="51:54">
      <c r="AY691" s="17"/>
      <c r="BB691" s="14"/>
    </row>
    <row r="692" spans="51:54">
      <c r="AY692" s="17"/>
      <c r="BB692" s="14"/>
    </row>
    <row r="693" spans="51:54">
      <c r="AY693" s="17"/>
      <c r="BB693" s="14"/>
    </row>
    <row r="694" spans="51:54">
      <c r="AY694" s="17"/>
      <c r="BB694" s="14"/>
    </row>
    <row r="695" spans="51:54">
      <c r="AY695" s="17"/>
      <c r="BB695" s="14"/>
    </row>
    <row r="696" spans="51:54">
      <c r="AY696" s="17"/>
      <c r="BB696" s="14"/>
    </row>
    <row r="697" spans="51:54">
      <c r="AY697" s="17"/>
      <c r="BB697" s="14"/>
    </row>
    <row r="698" spans="51:54">
      <c r="AY698" s="17"/>
      <c r="BB698" s="14"/>
    </row>
    <row r="699" spans="51:54">
      <c r="AY699" s="17"/>
      <c r="BB699" s="14"/>
    </row>
    <row r="700" spans="51:54">
      <c r="AY700" s="17"/>
      <c r="BB700" s="14"/>
    </row>
    <row r="701" spans="51:54">
      <c r="AY701" s="17"/>
      <c r="BB701" s="14"/>
    </row>
    <row r="702" spans="51:54">
      <c r="AY702" s="17"/>
      <c r="BB702" s="14"/>
    </row>
    <row r="703" spans="51:54">
      <c r="AY703" s="17"/>
      <c r="BB703" s="14"/>
    </row>
    <row r="704" spans="51:54">
      <c r="AY704" s="17"/>
      <c r="BB704" s="14"/>
    </row>
    <row r="705" spans="51:54">
      <c r="AY705" s="17"/>
      <c r="BB705" s="14"/>
    </row>
    <row r="706" spans="51:54">
      <c r="AY706" s="17"/>
      <c r="BB706" s="14"/>
    </row>
    <row r="707" spans="51:54">
      <c r="AY707" s="17"/>
      <c r="BB707" s="14"/>
    </row>
    <row r="708" spans="51:54">
      <c r="AY708" s="17"/>
      <c r="BB708" s="14"/>
    </row>
    <row r="709" spans="51:54">
      <c r="AY709" s="17"/>
      <c r="BB709" s="14"/>
    </row>
    <row r="710" spans="51:54">
      <c r="AY710" s="17"/>
      <c r="BB710" s="14"/>
    </row>
    <row r="711" spans="51:54">
      <c r="AY711" s="17"/>
      <c r="BB711" s="14"/>
    </row>
    <row r="712" spans="51:54">
      <c r="AY712" s="17"/>
      <c r="BB712" s="14"/>
    </row>
    <row r="713" spans="51:54">
      <c r="AY713" s="17"/>
      <c r="BB713" s="14"/>
    </row>
    <row r="714" spans="51:54">
      <c r="AY714" s="17"/>
      <c r="BB714" s="14"/>
    </row>
    <row r="715" spans="51:54">
      <c r="AY715" s="17"/>
      <c r="BB715" s="14"/>
    </row>
    <row r="716" spans="51:54">
      <c r="AY716" s="17"/>
      <c r="BB716" s="14"/>
    </row>
    <row r="717" spans="51:54">
      <c r="AY717" s="17"/>
      <c r="BB717" s="14"/>
    </row>
    <row r="718" spans="51:54">
      <c r="AY718" s="17"/>
      <c r="BB718" s="14"/>
    </row>
    <row r="719" spans="51:54">
      <c r="AY719" s="17"/>
      <c r="BB719" s="14"/>
    </row>
    <row r="720" spans="51:54">
      <c r="AY720" s="17"/>
      <c r="BB720" s="14"/>
    </row>
    <row r="721" spans="51:54">
      <c r="AY721" s="17"/>
      <c r="BB721" s="14"/>
    </row>
    <row r="722" spans="51:54">
      <c r="AY722" s="17"/>
      <c r="BB722" s="14"/>
    </row>
    <row r="723" spans="51:54">
      <c r="AY723" s="17"/>
      <c r="BB723" s="14"/>
    </row>
    <row r="724" spans="51:54">
      <c r="AY724" s="17"/>
      <c r="BB724" s="14"/>
    </row>
    <row r="725" spans="51:54">
      <c r="AY725" s="17"/>
      <c r="BB725" s="14"/>
    </row>
    <row r="726" spans="51:54">
      <c r="AY726" s="17"/>
      <c r="BB726" s="14"/>
    </row>
    <row r="727" spans="51:54">
      <c r="AY727" s="17"/>
      <c r="BB727" s="14"/>
    </row>
    <row r="728" spans="51:54">
      <c r="AY728" s="17"/>
      <c r="BB728" s="14"/>
    </row>
    <row r="729" spans="51:54">
      <c r="AY729" s="17"/>
      <c r="BB729" s="14"/>
    </row>
    <row r="730" spans="51:54">
      <c r="AY730" s="17"/>
      <c r="BB730" s="14"/>
    </row>
    <row r="731" spans="51:54">
      <c r="AY731" s="17"/>
      <c r="BB731" s="14"/>
    </row>
    <row r="732" spans="51:54">
      <c r="AY732" s="17"/>
      <c r="BB732" s="14"/>
    </row>
    <row r="733" spans="51:54">
      <c r="AY733" s="17"/>
      <c r="BB733" s="14"/>
    </row>
    <row r="734" spans="51:54">
      <c r="AY734" s="17"/>
      <c r="BB734" s="14"/>
    </row>
    <row r="735" spans="51:54">
      <c r="AY735" s="17"/>
      <c r="BB735" s="14"/>
    </row>
    <row r="736" spans="51:54">
      <c r="AY736" s="17"/>
      <c r="BB736" s="14"/>
    </row>
    <row r="737" spans="51:54">
      <c r="AY737" s="17"/>
      <c r="BB737" s="14"/>
    </row>
    <row r="738" spans="51:54">
      <c r="AY738" s="17"/>
      <c r="BB738" s="14"/>
    </row>
    <row r="739" spans="51:54">
      <c r="AY739" s="17"/>
      <c r="BB739" s="14"/>
    </row>
    <row r="740" spans="51:54">
      <c r="AY740" s="17"/>
      <c r="BB740" s="14"/>
    </row>
    <row r="741" spans="51:54">
      <c r="AY741" s="17"/>
      <c r="BB741" s="14"/>
    </row>
    <row r="742" spans="51:54">
      <c r="AY742" s="17"/>
      <c r="BB742" s="14"/>
    </row>
    <row r="743" spans="51:54">
      <c r="AY743" s="17"/>
      <c r="BB743" s="14"/>
    </row>
    <row r="744" spans="51:54">
      <c r="AY744" s="17"/>
      <c r="BB744" s="14"/>
    </row>
    <row r="745" spans="51:54">
      <c r="AY745" s="17"/>
      <c r="BB745" s="14"/>
    </row>
    <row r="746" spans="51:54">
      <c r="AY746" s="17"/>
      <c r="BB746" s="14"/>
    </row>
    <row r="747" spans="51:54">
      <c r="AY747" s="17"/>
      <c r="BB747" s="14"/>
    </row>
    <row r="748" spans="51:54">
      <c r="AY748" s="17"/>
      <c r="BB748" s="14"/>
    </row>
    <row r="749" spans="51:54">
      <c r="AY749" s="17"/>
      <c r="BB749" s="14"/>
    </row>
    <row r="750" spans="51:54">
      <c r="AY750" s="17"/>
      <c r="BB750" s="14"/>
    </row>
    <row r="751" spans="51:54">
      <c r="AY751" s="17"/>
      <c r="BB751" s="14"/>
    </row>
    <row r="752" spans="51:54">
      <c r="AY752" s="17"/>
      <c r="BB752" s="14"/>
    </row>
    <row r="753" spans="51:54">
      <c r="AY753" s="17"/>
      <c r="BB753" s="14"/>
    </row>
    <row r="754" spans="51:54">
      <c r="AY754" s="17"/>
      <c r="BB754" s="14"/>
    </row>
    <row r="755" spans="51:54">
      <c r="AY755" s="17"/>
      <c r="BB755" s="14"/>
    </row>
    <row r="756" spans="51:54">
      <c r="AY756" s="17"/>
      <c r="BB756" s="14"/>
    </row>
    <row r="757" spans="51:54">
      <c r="AY757" s="17"/>
      <c r="BB757" s="14"/>
    </row>
    <row r="758" spans="51:54">
      <c r="AY758" s="17"/>
      <c r="BB758" s="14"/>
    </row>
    <row r="759" spans="51:54">
      <c r="AY759" s="17"/>
      <c r="BB759" s="14"/>
    </row>
    <row r="760" spans="51:54">
      <c r="AY760" s="17"/>
      <c r="BB760" s="14"/>
    </row>
    <row r="761" spans="51:54">
      <c r="AY761" s="17"/>
      <c r="BB761" s="14"/>
    </row>
    <row r="762" spans="51:54">
      <c r="AY762" s="17"/>
      <c r="BB762" s="14"/>
    </row>
    <row r="763" spans="51:54">
      <c r="AY763" s="17"/>
      <c r="BB763" s="14"/>
    </row>
    <row r="764" spans="51:54">
      <c r="AY764" s="17"/>
      <c r="BB764" s="14"/>
    </row>
    <row r="765" spans="51:54">
      <c r="AY765" s="17"/>
      <c r="BB765" s="14"/>
    </row>
    <row r="766" spans="51:54">
      <c r="AY766" s="17"/>
      <c r="BB766" s="14"/>
    </row>
    <row r="767" spans="51:54">
      <c r="AY767" s="17"/>
      <c r="BB767" s="14"/>
    </row>
    <row r="768" spans="51:54">
      <c r="AY768" s="17"/>
      <c r="BB768" s="14"/>
    </row>
    <row r="769" spans="51:54">
      <c r="AY769" s="17"/>
      <c r="BB769" s="14"/>
    </row>
    <row r="770" spans="51:54">
      <c r="AY770" s="17"/>
      <c r="BB770" s="14"/>
    </row>
    <row r="771" spans="51:54">
      <c r="AY771" s="17"/>
      <c r="BB771" s="14"/>
    </row>
    <row r="772" spans="51:54">
      <c r="AY772" s="17"/>
      <c r="BB772" s="14"/>
    </row>
    <row r="773" spans="51:54">
      <c r="AY773" s="17"/>
      <c r="BB773" s="14"/>
    </row>
    <row r="774" spans="51:54">
      <c r="AY774" s="17"/>
      <c r="BB774" s="14"/>
    </row>
    <row r="775" spans="51:54">
      <c r="AY775" s="17"/>
      <c r="BB775" s="14"/>
    </row>
    <row r="776" spans="51:54">
      <c r="AY776" s="17"/>
      <c r="BB776" s="14"/>
    </row>
    <row r="777" spans="51:54">
      <c r="AY777" s="17"/>
      <c r="BB777" s="14"/>
    </row>
    <row r="778" spans="51:54">
      <c r="AY778" s="17"/>
      <c r="BB778" s="14"/>
    </row>
    <row r="779" spans="51:54">
      <c r="AY779" s="17"/>
      <c r="BB779" s="14"/>
    </row>
    <row r="780" spans="51:54">
      <c r="AY780" s="17"/>
      <c r="BB780" s="14"/>
    </row>
    <row r="781" spans="51:54">
      <c r="AY781" s="17"/>
      <c r="BB781" s="14"/>
    </row>
    <row r="782" spans="51:54">
      <c r="AY782" s="17"/>
      <c r="BB782" s="14"/>
    </row>
    <row r="783" spans="51:54">
      <c r="AY783" s="17"/>
      <c r="BB783" s="14"/>
    </row>
    <row r="784" spans="51:54">
      <c r="AY784" s="17"/>
      <c r="BB784" s="14"/>
    </row>
    <row r="785" spans="51:54">
      <c r="AY785" s="17"/>
      <c r="BB785" s="14"/>
    </row>
    <row r="786" spans="51:54">
      <c r="AY786" s="17"/>
      <c r="BB786" s="14"/>
    </row>
    <row r="787" spans="51:54">
      <c r="AY787" s="17"/>
      <c r="BB787" s="14"/>
    </row>
    <row r="788" spans="51:54">
      <c r="AY788" s="17"/>
      <c r="BB788" s="14"/>
    </row>
    <row r="789" spans="51:54">
      <c r="AY789" s="17"/>
      <c r="BB789" s="14"/>
    </row>
    <row r="790" spans="51:54">
      <c r="AY790" s="17"/>
      <c r="BB790" s="14"/>
    </row>
    <row r="791" spans="51:54">
      <c r="AY791" s="17"/>
      <c r="BB791" s="14"/>
    </row>
    <row r="792" spans="51:54">
      <c r="AY792" s="17"/>
      <c r="BB792" s="14"/>
    </row>
    <row r="793" spans="51:54">
      <c r="AY793" s="17"/>
      <c r="BB793" s="14"/>
    </row>
    <row r="794" spans="51:54">
      <c r="AY794" s="17"/>
      <c r="BB794" s="14"/>
    </row>
    <row r="795" spans="51:54">
      <c r="AY795" s="17"/>
      <c r="BB795" s="14"/>
    </row>
    <row r="796" spans="51:54">
      <c r="AY796" s="17"/>
      <c r="BB796" s="14"/>
    </row>
    <row r="797" spans="51:54">
      <c r="AY797" s="17"/>
      <c r="BB797" s="14"/>
    </row>
    <row r="798" spans="51:54">
      <c r="AY798" s="17"/>
      <c r="BB798" s="14"/>
    </row>
    <row r="799" spans="51:54">
      <c r="AY799" s="17"/>
      <c r="BB799" s="14"/>
    </row>
    <row r="800" spans="51:54">
      <c r="AY800" s="17"/>
      <c r="BB800" s="14"/>
    </row>
    <row r="801" spans="51:54">
      <c r="AY801" s="17"/>
      <c r="BB801" s="14"/>
    </row>
    <row r="802" spans="51:54">
      <c r="AY802" s="17"/>
      <c r="BB802" s="14"/>
    </row>
    <row r="803" spans="51:54">
      <c r="AY803" s="17"/>
      <c r="BB803" s="14"/>
    </row>
    <row r="804" spans="51:54">
      <c r="AY804" s="17"/>
      <c r="BB804" s="14"/>
    </row>
    <row r="805" spans="51:54">
      <c r="AY805" s="17"/>
      <c r="BB805" s="14"/>
    </row>
    <row r="806" spans="51:54">
      <c r="AY806" s="17"/>
      <c r="BB806" s="14"/>
    </row>
    <row r="807" spans="51:54">
      <c r="AY807" s="17"/>
      <c r="BB807" s="14"/>
    </row>
    <row r="808" spans="51:54">
      <c r="AY808" s="17"/>
      <c r="BB808" s="14"/>
    </row>
    <row r="809" spans="51:54">
      <c r="AY809" s="17"/>
      <c r="BB809" s="14"/>
    </row>
    <row r="810" spans="51:54">
      <c r="AY810" s="17"/>
      <c r="BB810" s="14"/>
    </row>
    <row r="811" spans="51:54">
      <c r="AY811" s="17"/>
      <c r="BB811" s="14"/>
    </row>
    <row r="812" spans="51:54">
      <c r="AY812" s="17"/>
      <c r="BB812" s="14"/>
    </row>
    <row r="813" spans="51:54">
      <c r="AY813" s="17"/>
      <c r="BB813" s="14"/>
    </row>
    <row r="814" spans="51:54">
      <c r="AY814" s="17"/>
      <c r="BB814" s="14"/>
    </row>
    <row r="815" spans="51:54">
      <c r="AY815" s="17"/>
      <c r="BB815" s="14"/>
    </row>
    <row r="816" spans="51:54">
      <c r="AY816" s="17"/>
      <c r="BB816" s="14"/>
    </row>
    <row r="817" spans="51:54">
      <c r="AY817" s="17"/>
      <c r="BB817" s="14"/>
    </row>
    <row r="818" spans="51:54">
      <c r="AY818" s="17"/>
      <c r="BB818" s="14"/>
    </row>
    <row r="819" spans="51:54">
      <c r="AY819" s="17"/>
      <c r="BB819" s="14"/>
    </row>
    <row r="820" spans="51:54">
      <c r="AY820" s="17"/>
      <c r="BB820" s="14"/>
    </row>
    <row r="821" spans="51:54">
      <c r="AY821" s="17"/>
      <c r="BB821" s="14"/>
    </row>
    <row r="822" spans="51:54">
      <c r="AY822" s="17"/>
      <c r="BB822" s="14"/>
    </row>
    <row r="823" spans="51:54">
      <c r="AY823" s="17"/>
      <c r="BB823" s="14"/>
    </row>
    <row r="824" spans="51:54">
      <c r="AY824" s="17"/>
      <c r="BB824" s="14"/>
    </row>
    <row r="825" spans="51:54">
      <c r="AY825" s="17"/>
      <c r="BB825" s="14"/>
    </row>
    <row r="826" spans="51:54">
      <c r="AY826" s="17"/>
      <c r="BB826" s="14"/>
    </row>
    <row r="827" spans="51:54">
      <c r="AY827" s="17"/>
      <c r="BB827" s="14"/>
    </row>
    <row r="828" spans="51:54">
      <c r="AY828" s="17"/>
      <c r="BB828" s="14"/>
    </row>
    <row r="829" spans="51:54">
      <c r="AY829" s="17"/>
      <c r="BB829" s="14"/>
    </row>
    <row r="830" spans="51:54">
      <c r="AY830" s="17"/>
      <c r="BB830" s="14"/>
    </row>
    <row r="831" spans="51:54">
      <c r="AY831" s="17"/>
      <c r="BB831" s="14"/>
    </row>
    <row r="832" spans="51:54">
      <c r="AY832" s="17"/>
      <c r="BB832" s="14"/>
    </row>
    <row r="833" spans="51:54">
      <c r="AY833" s="17"/>
      <c r="BB833" s="14"/>
    </row>
    <row r="834" spans="51:54">
      <c r="AY834" s="17"/>
      <c r="BB834" s="14"/>
    </row>
    <row r="835" spans="51:54">
      <c r="AY835" s="17"/>
      <c r="BB835" s="14"/>
    </row>
    <row r="836" spans="51:54">
      <c r="AY836" s="17"/>
      <c r="BB836" s="14"/>
    </row>
    <row r="837" spans="51:54">
      <c r="AY837" s="17"/>
      <c r="BB837" s="14"/>
    </row>
    <row r="838" spans="51:54">
      <c r="AY838" s="17"/>
      <c r="BB838" s="14"/>
    </row>
    <row r="839" spans="51:54">
      <c r="AY839" s="17"/>
      <c r="BB839" s="14"/>
    </row>
    <row r="840" spans="51:54">
      <c r="AY840" s="17"/>
      <c r="BB840" s="14"/>
    </row>
    <row r="841" spans="51:54">
      <c r="AY841" s="17"/>
      <c r="BB841" s="14"/>
    </row>
    <row r="842" spans="51:54">
      <c r="AY842" s="17"/>
      <c r="BB842" s="14"/>
    </row>
    <row r="843" spans="51:54">
      <c r="AY843" s="17"/>
      <c r="BB843" s="14"/>
    </row>
    <row r="844" spans="51:54">
      <c r="AY844" s="17"/>
      <c r="BB844" s="14"/>
    </row>
    <row r="845" spans="51:54">
      <c r="AY845" s="17"/>
      <c r="BB845" s="14"/>
    </row>
    <row r="846" spans="51:54">
      <c r="AY846" s="17"/>
      <c r="BB846" s="14"/>
    </row>
    <row r="847" spans="51:54">
      <c r="AY847" s="17"/>
      <c r="BB847" s="14"/>
    </row>
    <row r="848" spans="51:54">
      <c r="AY848" s="17"/>
      <c r="BB848" s="14"/>
    </row>
    <row r="849" spans="51:54">
      <c r="AY849" s="17"/>
      <c r="BB849" s="14"/>
    </row>
    <row r="850" spans="51:54">
      <c r="AY850" s="17"/>
      <c r="BB850" s="14"/>
    </row>
    <row r="851" spans="51:54">
      <c r="AY851" s="17"/>
      <c r="BB851" s="14"/>
    </row>
    <row r="852" spans="51:54">
      <c r="AY852" s="17"/>
      <c r="BB852" s="14"/>
    </row>
    <row r="853" spans="51:54">
      <c r="AY853" s="17"/>
      <c r="BB853" s="14"/>
    </row>
    <row r="854" spans="51:54">
      <c r="AY854" s="17"/>
      <c r="BB854" s="14"/>
    </row>
    <row r="855" spans="51:54">
      <c r="AY855" s="17"/>
      <c r="BB855" s="14"/>
    </row>
    <row r="856" spans="51:54">
      <c r="AY856" s="17"/>
      <c r="BB856" s="14"/>
    </row>
    <row r="857" spans="51:54">
      <c r="AY857" s="17"/>
      <c r="BB857" s="14"/>
    </row>
    <row r="858" spans="51:54">
      <c r="AY858" s="17"/>
      <c r="BB858" s="14"/>
    </row>
    <row r="859" spans="51:54">
      <c r="AY859" s="17"/>
      <c r="BB859" s="14"/>
    </row>
    <row r="860" spans="51:54">
      <c r="AY860" s="17"/>
      <c r="BB860" s="14"/>
    </row>
    <row r="861" spans="51:54">
      <c r="AY861" s="17"/>
      <c r="BB861" s="14"/>
    </row>
    <row r="862" spans="51:54">
      <c r="AY862" s="17"/>
      <c r="BB862" s="14"/>
    </row>
    <row r="863" spans="51:54">
      <c r="AY863" s="17"/>
      <c r="BB863" s="14"/>
    </row>
    <row r="864" spans="51:54">
      <c r="AY864" s="17"/>
      <c r="BB864" s="14"/>
    </row>
    <row r="865" spans="51:54">
      <c r="AY865" s="17"/>
      <c r="BB865" s="14"/>
    </row>
    <row r="866" spans="51:54">
      <c r="AY866" s="17"/>
      <c r="BB866" s="14"/>
    </row>
    <row r="867" spans="51:54">
      <c r="AY867" s="17"/>
      <c r="BB867" s="14"/>
    </row>
    <row r="868" spans="51:54">
      <c r="AY868" s="17"/>
      <c r="BB868" s="14"/>
    </row>
    <row r="869" spans="51:54">
      <c r="AY869" s="17"/>
      <c r="BB869" s="14"/>
    </row>
    <row r="870" spans="51:54">
      <c r="AY870" s="17"/>
      <c r="BB870" s="14"/>
    </row>
    <row r="871" spans="51:54">
      <c r="AY871" s="17"/>
      <c r="BB871" s="14"/>
    </row>
    <row r="872" spans="51:54">
      <c r="AY872" s="17"/>
      <c r="BB872" s="14"/>
    </row>
    <row r="873" spans="51:54">
      <c r="AY873" s="17"/>
      <c r="BB873" s="14"/>
    </row>
    <row r="874" spans="51:54">
      <c r="AY874" s="17"/>
      <c r="BB874" s="14"/>
    </row>
    <row r="875" spans="51:54">
      <c r="AY875" s="17"/>
      <c r="BB875" s="14"/>
    </row>
    <row r="876" spans="51:54">
      <c r="AY876" s="17"/>
      <c r="BB876" s="14"/>
    </row>
    <row r="877" spans="51:54">
      <c r="AY877" s="17"/>
      <c r="BB877" s="14"/>
    </row>
    <row r="878" spans="51:54">
      <c r="AY878" s="17"/>
      <c r="BB878" s="14"/>
    </row>
    <row r="879" spans="51:54">
      <c r="AY879" s="17"/>
      <c r="BB879" s="14"/>
    </row>
    <row r="880" spans="51:54">
      <c r="AY880" s="17"/>
      <c r="BB880" s="14"/>
    </row>
    <row r="881" spans="51:54">
      <c r="AY881" s="17"/>
      <c r="BB881" s="14"/>
    </row>
    <row r="882" spans="51:54">
      <c r="AY882" s="17"/>
      <c r="BB882" s="14"/>
    </row>
    <row r="883" spans="51:54">
      <c r="AY883" s="17"/>
      <c r="BB883" s="14"/>
    </row>
    <row r="884" spans="51:54">
      <c r="AY884" s="17"/>
      <c r="BB884" s="14"/>
    </row>
    <row r="885" spans="51:54">
      <c r="AY885" s="17"/>
      <c r="BB885" s="14"/>
    </row>
    <row r="886" spans="51:54">
      <c r="AY886" s="17"/>
      <c r="BB886" s="14"/>
    </row>
    <row r="887" spans="51:54">
      <c r="AY887" s="17"/>
      <c r="BB887" s="14"/>
    </row>
    <row r="888" spans="51:54">
      <c r="AY888" s="17"/>
      <c r="BB888" s="14"/>
    </row>
    <row r="889" spans="51:54">
      <c r="AY889" s="17"/>
      <c r="BB889" s="14"/>
    </row>
    <row r="890" spans="51:54">
      <c r="AY890" s="17"/>
      <c r="BB890" s="14"/>
    </row>
    <row r="891" spans="51:54">
      <c r="AY891" s="17"/>
      <c r="BB891" s="14"/>
    </row>
    <row r="892" spans="51:54">
      <c r="AY892" s="17"/>
      <c r="BB892" s="14"/>
    </row>
    <row r="893" spans="51:54">
      <c r="AY893" s="17"/>
      <c r="BB893" s="14"/>
    </row>
    <row r="894" spans="51:54">
      <c r="AY894" s="17"/>
      <c r="BB894" s="14"/>
    </row>
    <row r="895" spans="51:54">
      <c r="AY895" s="17"/>
      <c r="BB895" s="14"/>
    </row>
    <row r="896" spans="51:54">
      <c r="AY896" s="17"/>
      <c r="BB896" s="14"/>
    </row>
    <row r="897" spans="51:54">
      <c r="AY897" s="17"/>
      <c r="BB897" s="14"/>
    </row>
    <row r="898" spans="51:54">
      <c r="AY898" s="17"/>
      <c r="BB898" s="14"/>
    </row>
    <row r="899" spans="51:54">
      <c r="AY899" s="17"/>
      <c r="BB899" s="14"/>
    </row>
    <row r="900" spans="51:54">
      <c r="AY900" s="17"/>
      <c r="BB900" s="14"/>
    </row>
    <row r="901" spans="51:54">
      <c r="AY901" s="17"/>
      <c r="BB901" s="14"/>
    </row>
    <row r="902" spans="51:54">
      <c r="AY902" s="17"/>
      <c r="BB902" s="14"/>
    </row>
    <row r="903" spans="51:54">
      <c r="AY903" s="17"/>
      <c r="BB903" s="14"/>
    </row>
    <row r="904" spans="51:54">
      <c r="AY904" s="17"/>
      <c r="BB904" s="14"/>
    </row>
    <row r="905" spans="51:54">
      <c r="AY905" s="17"/>
      <c r="BB905" s="14"/>
    </row>
    <row r="906" spans="51:54">
      <c r="AY906" s="17"/>
      <c r="BB906" s="14"/>
    </row>
    <row r="907" spans="51:54">
      <c r="AY907" s="17"/>
      <c r="BB907" s="14"/>
    </row>
    <row r="908" spans="51:54">
      <c r="AY908" s="17"/>
      <c r="BB908" s="14"/>
    </row>
    <row r="909" spans="51:54">
      <c r="AY909" s="17"/>
      <c r="BB909" s="14"/>
    </row>
    <row r="910" spans="51:54">
      <c r="AY910" s="17"/>
      <c r="BB910" s="14"/>
    </row>
    <row r="911" spans="51:54">
      <c r="AY911" s="17"/>
      <c r="BB911" s="14"/>
    </row>
    <row r="912" spans="51:54">
      <c r="AY912" s="17"/>
      <c r="BB912" s="14"/>
    </row>
    <row r="913" spans="51:54">
      <c r="AY913" s="17"/>
      <c r="BB913" s="14"/>
    </row>
    <row r="914" spans="51:54">
      <c r="AY914" s="17"/>
      <c r="BB914" s="14"/>
    </row>
    <row r="915" spans="51:54">
      <c r="AY915" s="17"/>
      <c r="BB915" s="14"/>
    </row>
    <row r="916" spans="51:54">
      <c r="AY916" s="17"/>
      <c r="BB916" s="14"/>
    </row>
    <row r="917" spans="51:54">
      <c r="AY917" s="17"/>
      <c r="BB917" s="14"/>
    </row>
    <row r="918" spans="51:54">
      <c r="AY918" s="17"/>
      <c r="BB918" s="14"/>
    </row>
    <row r="919" spans="51:54">
      <c r="AY919" s="17"/>
      <c r="BB919" s="14"/>
    </row>
    <row r="920" spans="51:54">
      <c r="AY920" s="17"/>
      <c r="BB920" s="14"/>
    </row>
    <row r="921" spans="51:54">
      <c r="AY921" s="17"/>
      <c r="BB921" s="14"/>
    </row>
    <row r="922" spans="51:54">
      <c r="AY922" s="17"/>
      <c r="BB922" s="14"/>
    </row>
    <row r="923" spans="51:54">
      <c r="AY923" s="17"/>
      <c r="BB923" s="14"/>
    </row>
    <row r="924" spans="51:54">
      <c r="AY924" s="17"/>
      <c r="BB924" s="14"/>
    </row>
    <row r="925" spans="51:54">
      <c r="AY925" s="17"/>
      <c r="BB925" s="14"/>
    </row>
    <row r="926" spans="51:54">
      <c r="AY926" s="17"/>
      <c r="BB926" s="14"/>
    </row>
    <row r="927" spans="51:54">
      <c r="AY927" s="17"/>
      <c r="BB927" s="14"/>
    </row>
    <row r="928" spans="51:54">
      <c r="AY928" s="17"/>
      <c r="BB928" s="14"/>
    </row>
    <row r="929" spans="51:54">
      <c r="AY929" s="17"/>
      <c r="BB929" s="14"/>
    </row>
    <row r="930" spans="51:54">
      <c r="AY930" s="17"/>
      <c r="BB930" s="14"/>
    </row>
    <row r="931" spans="51:54">
      <c r="AY931" s="17"/>
      <c r="BB931" s="14"/>
    </row>
    <row r="932" spans="51:54">
      <c r="AY932" s="17"/>
      <c r="BB932" s="14"/>
    </row>
    <row r="933" spans="51:54">
      <c r="AY933" s="17"/>
      <c r="BB933" s="14"/>
    </row>
    <row r="934" spans="51:54">
      <c r="AY934" s="17"/>
      <c r="BB934" s="14"/>
    </row>
    <row r="935" spans="51:54">
      <c r="AY935" s="17"/>
      <c r="BB935" s="14"/>
    </row>
    <row r="936" spans="51:54">
      <c r="AY936" s="17"/>
      <c r="BB936" s="14"/>
    </row>
    <row r="937" spans="51:54">
      <c r="AY937" s="17"/>
      <c r="BB937" s="14"/>
    </row>
    <row r="938" spans="51:54">
      <c r="AY938" s="17"/>
      <c r="BB938" s="14"/>
    </row>
    <row r="939" spans="51:54">
      <c r="AY939" s="17"/>
      <c r="BB939" s="14"/>
    </row>
    <row r="940" spans="51:54">
      <c r="AY940" s="17"/>
      <c r="BB940" s="14"/>
    </row>
    <row r="941" spans="51:54">
      <c r="AY941" s="17"/>
      <c r="BB941" s="14"/>
    </row>
    <row r="942" spans="51:54">
      <c r="AY942" s="17"/>
      <c r="BB942" s="14"/>
    </row>
    <row r="943" spans="51:54">
      <c r="AY943" s="17"/>
      <c r="BB943" s="14"/>
    </row>
    <row r="944" spans="51:54">
      <c r="AY944" s="17"/>
      <c r="BB944" s="14"/>
    </row>
    <row r="945" spans="51:54">
      <c r="AY945" s="17"/>
      <c r="BB945" s="14"/>
    </row>
    <row r="946" spans="51:54">
      <c r="AY946" s="17"/>
      <c r="BB946" s="14"/>
    </row>
    <row r="947" spans="51:54">
      <c r="AY947" s="17"/>
      <c r="BB947" s="14"/>
    </row>
    <row r="948" spans="51:54">
      <c r="AY948" s="17"/>
      <c r="BB948" s="14"/>
    </row>
    <row r="949" spans="51:54">
      <c r="AY949" s="17"/>
      <c r="BB949" s="14"/>
    </row>
    <row r="950" spans="51:54">
      <c r="AY950" s="17"/>
      <c r="BB950" s="14"/>
    </row>
    <row r="951" spans="51:54">
      <c r="AY951" s="17"/>
      <c r="BB951" s="14"/>
    </row>
    <row r="952" spans="51:54">
      <c r="AY952" s="17"/>
      <c r="BB952" s="14"/>
    </row>
    <row r="953" spans="51:54">
      <c r="AY953" s="17"/>
      <c r="BB953" s="14"/>
    </row>
    <row r="954" spans="51:54">
      <c r="AY954" s="17"/>
      <c r="BB954" s="14"/>
    </row>
    <row r="955" spans="51:54">
      <c r="AY955" s="17"/>
      <c r="BB955" s="14"/>
    </row>
    <row r="956" spans="51:54">
      <c r="AY956" s="17"/>
      <c r="BB956" s="14"/>
    </row>
    <row r="957" spans="51:54">
      <c r="AY957" s="17"/>
      <c r="BB957" s="14"/>
    </row>
    <row r="958" spans="51:54">
      <c r="AY958" s="17"/>
      <c r="BB958" s="14"/>
    </row>
    <row r="959" spans="51:54">
      <c r="AY959" s="17"/>
      <c r="BB959" s="14"/>
    </row>
    <row r="960" spans="51:54">
      <c r="AY960" s="17"/>
      <c r="BB960" s="14"/>
    </row>
    <row r="961" spans="51:54">
      <c r="AY961" s="17"/>
      <c r="BB961" s="14"/>
    </row>
    <row r="962" spans="51:54">
      <c r="AY962" s="17"/>
      <c r="BB962" s="14"/>
    </row>
    <row r="963" spans="51:54">
      <c r="AY963" s="17"/>
      <c r="BB963" s="14"/>
    </row>
    <row r="964" spans="51:54">
      <c r="AY964" s="17"/>
      <c r="BB964" s="14"/>
    </row>
    <row r="965" spans="51:54">
      <c r="AY965" s="17"/>
      <c r="BB965" s="14"/>
    </row>
    <row r="966" spans="51:54">
      <c r="AY966" s="17"/>
      <c r="BB966" s="14"/>
    </row>
    <row r="967" spans="51:54">
      <c r="AY967" s="17"/>
      <c r="BB967" s="14"/>
    </row>
    <row r="968" spans="51:54">
      <c r="AY968" s="17"/>
      <c r="BB968" s="14"/>
    </row>
    <row r="969" spans="51:54">
      <c r="AY969" s="17"/>
      <c r="BB969" s="14"/>
    </row>
    <row r="970" spans="51:54">
      <c r="AY970" s="17"/>
      <c r="BB970" s="14"/>
    </row>
    <row r="971" spans="51:54">
      <c r="AY971" s="17"/>
      <c r="BB971" s="14"/>
    </row>
    <row r="972" spans="51:54">
      <c r="AY972" s="17"/>
      <c r="BB972" s="14"/>
    </row>
    <row r="973" spans="51:54">
      <c r="AY973" s="17"/>
      <c r="BB973" s="14"/>
    </row>
    <row r="974" spans="51:54">
      <c r="AY974" s="17"/>
      <c r="BB974" s="14"/>
    </row>
    <row r="975" spans="51:54">
      <c r="AY975" s="17"/>
      <c r="BB975" s="14"/>
    </row>
    <row r="976" spans="51:54">
      <c r="AY976" s="17"/>
      <c r="BB976" s="14"/>
    </row>
    <row r="977" spans="51:54">
      <c r="AY977" s="17"/>
      <c r="BB977" s="14"/>
    </row>
    <row r="978" spans="51:54">
      <c r="AY978" s="17"/>
      <c r="BB978" s="14"/>
    </row>
    <row r="979" spans="51:54">
      <c r="AY979" s="17"/>
      <c r="BB979" s="14"/>
    </row>
    <row r="980" spans="51:54">
      <c r="AY980" s="17"/>
      <c r="BB980" s="14"/>
    </row>
    <row r="981" spans="51:54">
      <c r="AY981" s="17"/>
      <c r="BB981" s="14"/>
    </row>
    <row r="982" spans="51:54">
      <c r="AY982" s="17"/>
      <c r="BB982" s="14"/>
    </row>
    <row r="983" spans="51:54">
      <c r="AY983" s="17"/>
      <c r="BB983" s="14"/>
    </row>
    <row r="984" spans="51:54">
      <c r="AY984" s="17"/>
      <c r="BB984" s="14"/>
    </row>
    <row r="985" spans="51:54">
      <c r="AY985" s="17"/>
      <c r="BB985" s="14"/>
    </row>
    <row r="986" spans="51:54">
      <c r="AY986" s="17"/>
      <c r="BB986" s="14"/>
    </row>
    <row r="987" spans="51:54">
      <c r="AY987" s="17"/>
      <c r="BB987" s="14"/>
    </row>
    <row r="988" spans="51:54">
      <c r="AY988" s="17"/>
      <c r="BB988" s="14"/>
    </row>
    <row r="989" spans="51:54">
      <c r="AY989" s="17"/>
      <c r="BB989" s="14"/>
    </row>
    <row r="990" spans="51:54">
      <c r="AY990" s="17"/>
      <c r="BB990" s="14"/>
    </row>
    <row r="991" spans="51:54">
      <c r="AY991" s="17"/>
      <c r="BB991" s="14"/>
    </row>
    <row r="992" spans="51:54">
      <c r="AY992" s="17"/>
      <c r="BB992" s="14"/>
    </row>
    <row r="993" spans="51:54">
      <c r="AY993" s="17"/>
      <c r="BB993" s="14"/>
    </row>
    <row r="994" spans="51:54">
      <c r="AY994" s="17"/>
      <c r="BB994" s="14"/>
    </row>
    <row r="995" spans="51:54">
      <c r="AY995" s="17"/>
      <c r="BB995" s="14"/>
    </row>
    <row r="996" spans="51:54">
      <c r="AY996" s="17"/>
      <c r="BB996" s="14"/>
    </row>
    <row r="997" spans="51:54">
      <c r="AY997" s="17"/>
      <c r="BB997" s="14"/>
    </row>
    <row r="998" spans="51:54">
      <c r="AY998" s="17"/>
      <c r="BB998" s="14"/>
    </row>
    <row r="999" spans="51:54">
      <c r="AY999" s="17"/>
      <c r="BB999" s="14"/>
    </row>
    <row r="1000" spans="51:54">
      <c r="AY1000" s="17"/>
      <c r="BB1000" s="14"/>
    </row>
    <row r="1001" spans="51:54">
      <c r="AY1001" s="17"/>
      <c r="BB1001" s="14"/>
    </row>
    <row r="1002" spans="51:54">
      <c r="AY1002" s="17"/>
      <c r="BB1002" s="14"/>
    </row>
    <row r="1003" spans="51:54">
      <c r="AY1003" s="17"/>
      <c r="BB1003" s="14"/>
    </row>
    <row r="1004" spans="51:54">
      <c r="AY1004" s="17"/>
      <c r="BB1004" s="14"/>
    </row>
    <row r="1005" spans="51:54">
      <c r="AY1005" s="17"/>
      <c r="BB1005" s="14"/>
    </row>
    <row r="1006" spans="51:54">
      <c r="AY1006" s="17"/>
      <c r="BB1006" s="14"/>
    </row>
    <row r="1007" spans="51:54">
      <c r="AY1007" s="17"/>
      <c r="BB1007" s="14"/>
    </row>
    <row r="1008" spans="51:54">
      <c r="AY1008" s="17"/>
      <c r="BB1008" s="14"/>
    </row>
    <row r="1009" spans="51:54">
      <c r="AY1009" s="17"/>
      <c r="BB1009" s="14"/>
    </row>
    <row r="1010" spans="51:54">
      <c r="AY1010" s="17"/>
      <c r="BB1010" s="14"/>
    </row>
    <row r="1011" spans="51:54">
      <c r="AY1011" s="17"/>
      <c r="BB1011" s="14"/>
    </row>
    <row r="1012" spans="51:54">
      <c r="AY1012" s="17"/>
      <c r="BB1012" s="14"/>
    </row>
    <row r="1013" spans="51:54">
      <c r="AY1013" s="17"/>
      <c r="BB1013" s="14"/>
    </row>
    <row r="1014" spans="51:54">
      <c r="AY1014" s="17"/>
      <c r="BB1014" s="14"/>
    </row>
    <row r="1015" spans="51:54">
      <c r="AY1015" s="17"/>
      <c r="BB1015" s="14"/>
    </row>
    <row r="1016" spans="51:54">
      <c r="AY1016" s="17"/>
      <c r="BB1016" s="14"/>
    </row>
    <row r="1017" spans="51:54">
      <c r="AY1017" s="17"/>
      <c r="BB1017" s="14"/>
    </row>
    <row r="1018" spans="51:54">
      <c r="AY1018" s="17"/>
      <c r="BB1018" s="14"/>
    </row>
    <row r="1019" spans="51:54">
      <c r="AY1019" s="17"/>
      <c r="BB1019" s="14"/>
    </row>
    <row r="1020" spans="51:54">
      <c r="AY1020" s="17"/>
      <c r="BB1020" s="14"/>
    </row>
    <row r="1021" spans="51:54">
      <c r="AY1021" s="17"/>
      <c r="BB1021" s="14"/>
    </row>
    <row r="1022" spans="51:54">
      <c r="AY1022" s="17"/>
      <c r="BB1022" s="14"/>
    </row>
    <row r="1023" spans="51:54">
      <c r="AY1023" s="17"/>
      <c r="BB1023" s="14"/>
    </row>
    <row r="1024" spans="51:54">
      <c r="AY1024" s="17"/>
      <c r="BB1024" s="14"/>
    </row>
    <row r="1025" spans="51:54">
      <c r="AY1025" s="17"/>
      <c r="BB1025" s="14"/>
    </row>
    <row r="1026" spans="51:54">
      <c r="AY1026" s="17"/>
      <c r="BB1026" s="14"/>
    </row>
    <row r="1027" spans="51:54">
      <c r="AY1027" s="17"/>
      <c r="BB1027" s="14"/>
    </row>
    <row r="1028" spans="51:54">
      <c r="AY1028" s="17"/>
      <c r="BB1028" s="14"/>
    </row>
    <row r="1029" spans="51:54">
      <c r="AY1029" s="17"/>
      <c r="BB1029" s="14"/>
    </row>
    <row r="1030" spans="51:54">
      <c r="AY1030" s="17"/>
      <c r="BB1030" s="14"/>
    </row>
    <row r="1031" spans="51:54">
      <c r="AY1031" s="17"/>
      <c r="BB1031" s="14"/>
    </row>
    <row r="1032" spans="51:54">
      <c r="AY1032" s="17"/>
      <c r="BB1032" s="14"/>
    </row>
    <row r="1033" spans="51:54">
      <c r="AY1033" s="17"/>
      <c r="BB1033" s="14"/>
    </row>
    <row r="1034" spans="51:54">
      <c r="AY1034" s="17"/>
      <c r="BB1034" s="14"/>
    </row>
    <row r="1035" spans="51:54">
      <c r="AY1035" s="17"/>
      <c r="BB1035" s="14"/>
    </row>
    <row r="1036" spans="51:54">
      <c r="AY1036" s="17"/>
      <c r="BB1036" s="14"/>
    </row>
    <row r="1037" spans="51:54">
      <c r="AY1037" s="17"/>
      <c r="BB1037" s="14"/>
    </row>
    <row r="1038" spans="51:54">
      <c r="AY1038" s="17"/>
      <c r="BB1038" s="14"/>
    </row>
    <row r="1039" spans="51:54">
      <c r="AY1039" s="17"/>
      <c r="BB1039" s="14"/>
    </row>
    <row r="1040" spans="51:54">
      <c r="AY1040" s="17"/>
      <c r="BB1040" s="14"/>
    </row>
    <row r="1041" spans="51:54">
      <c r="AY1041" s="17"/>
      <c r="BB1041" s="14"/>
    </row>
    <row r="1042" spans="51:54">
      <c r="AY1042" s="17"/>
      <c r="BB1042" s="14"/>
    </row>
    <row r="1043" spans="51:54">
      <c r="AY1043" s="17"/>
      <c r="BB1043" s="14"/>
    </row>
    <row r="1044" spans="51:54">
      <c r="AY1044" s="17"/>
      <c r="BB1044" s="14"/>
    </row>
    <row r="1045" spans="51:54">
      <c r="AY1045" s="17"/>
      <c r="BB1045" s="14"/>
    </row>
    <row r="1046" spans="51:54">
      <c r="AY1046" s="17"/>
      <c r="BB1046" s="14"/>
    </row>
    <row r="1047" spans="51:54">
      <c r="AY1047" s="17"/>
      <c r="BB1047" s="14"/>
    </row>
    <row r="1048" spans="51:54">
      <c r="AY1048" s="17"/>
      <c r="BB1048" s="14"/>
    </row>
    <row r="1049" spans="51:54">
      <c r="AY1049" s="17"/>
      <c r="BB1049" s="14"/>
    </row>
    <row r="1050" spans="51:54">
      <c r="AY1050" s="17"/>
      <c r="BB1050" s="14"/>
    </row>
    <row r="1051" spans="51:54">
      <c r="AY1051" s="17"/>
      <c r="BB1051" s="14"/>
    </row>
    <row r="1052" spans="51:54">
      <c r="AY1052" s="17"/>
      <c r="BB1052" s="14"/>
    </row>
    <row r="1053" spans="51:54">
      <c r="AY1053" s="17"/>
      <c r="BB1053" s="14"/>
    </row>
    <row r="1054" spans="51:54">
      <c r="AY1054" s="17"/>
      <c r="BB1054" s="14"/>
    </row>
    <row r="1055" spans="51:54">
      <c r="AY1055" s="17"/>
      <c r="BB1055" s="14"/>
    </row>
    <row r="1056" spans="51:54">
      <c r="AY1056" s="17"/>
      <c r="BB1056" s="14"/>
    </row>
    <row r="1057" spans="51:54">
      <c r="AY1057" s="17"/>
      <c r="BB1057" s="14"/>
    </row>
    <row r="1058" spans="51:54">
      <c r="AY1058" s="17"/>
      <c r="BB1058" s="14"/>
    </row>
    <row r="1059" spans="51:54">
      <c r="AY1059" s="17"/>
      <c r="BB1059" s="14"/>
    </row>
    <row r="1060" spans="51:54">
      <c r="AY1060" s="17"/>
      <c r="BB1060" s="14"/>
    </row>
    <row r="1061" spans="51:54">
      <c r="AY1061" s="17"/>
      <c r="BB1061" s="14"/>
    </row>
    <row r="1062" spans="51:54">
      <c r="AY1062" s="17"/>
      <c r="BB1062" s="14"/>
    </row>
    <row r="1063" spans="51:54">
      <c r="AY1063" s="17"/>
      <c r="BB1063" s="14"/>
    </row>
    <row r="1064" spans="51:54">
      <c r="AY1064" s="17"/>
      <c r="BB1064" s="14"/>
    </row>
    <row r="1065" spans="51:54">
      <c r="AY1065" s="17"/>
      <c r="BB1065" s="14"/>
    </row>
    <row r="1066" spans="51:54">
      <c r="AY1066" s="17"/>
      <c r="BB1066" s="14"/>
    </row>
    <row r="1067" spans="51:54">
      <c r="AY1067" s="17"/>
      <c r="BB1067" s="14"/>
    </row>
    <row r="1068" spans="51:54">
      <c r="AY1068" s="17"/>
      <c r="BB1068" s="14"/>
    </row>
    <row r="1069" spans="51:54">
      <c r="AY1069" s="17"/>
      <c r="BB1069" s="14"/>
    </row>
    <row r="1070" spans="51:54">
      <c r="AY1070" s="17"/>
      <c r="BB1070" s="14"/>
    </row>
    <row r="1071" spans="51:54">
      <c r="AY1071" s="17"/>
      <c r="BB1071" s="14"/>
    </row>
    <row r="1072" spans="51:54">
      <c r="AY1072" s="17"/>
      <c r="BB1072" s="14"/>
    </row>
    <row r="1073" spans="51:54">
      <c r="AY1073" s="17"/>
      <c r="BB1073" s="14"/>
    </row>
    <row r="1074" spans="51:54">
      <c r="AY1074" s="17"/>
      <c r="BB1074" s="14"/>
    </row>
    <row r="1075" spans="51:54">
      <c r="AY1075" s="17"/>
      <c r="BB1075" s="14"/>
    </row>
    <row r="1076" spans="51:54">
      <c r="AY1076" s="17"/>
      <c r="BB1076" s="14"/>
    </row>
    <row r="1077" spans="51:54">
      <c r="AY1077" s="17"/>
      <c r="BB1077" s="14"/>
    </row>
    <row r="1078" spans="51:54">
      <c r="AY1078" s="17"/>
      <c r="BB1078" s="14"/>
    </row>
    <row r="1079" spans="51:54">
      <c r="AY1079" s="17"/>
      <c r="BB1079" s="14"/>
    </row>
    <row r="1080" spans="51:54">
      <c r="AY1080" s="17"/>
      <c r="BB1080" s="14"/>
    </row>
    <row r="1081" spans="51:54">
      <c r="AY1081" s="17"/>
      <c r="BB1081" s="14"/>
    </row>
    <row r="1082" spans="51:54">
      <c r="AY1082" s="17"/>
      <c r="BB1082" s="14"/>
    </row>
    <row r="1083" spans="51:54">
      <c r="AY1083" s="17"/>
      <c r="BB1083" s="14"/>
    </row>
    <row r="1084" spans="51:54">
      <c r="AY1084" s="17"/>
      <c r="BB1084" s="14"/>
    </row>
    <row r="1085" spans="51:54">
      <c r="AY1085" s="17"/>
      <c r="BB1085" s="14"/>
    </row>
    <row r="1086" spans="51:54">
      <c r="AY1086" s="17"/>
      <c r="BB1086" s="14"/>
    </row>
    <row r="1087" spans="51:54">
      <c r="AY1087" s="17"/>
      <c r="BB1087" s="14"/>
    </row>
    <row r="1088" spans="51:54">
      <c r="AY1088" s="17"/>
      <c r="BB1088" s="14"/>
    </row>
    <row r="1089" spans="51:54">
      <c r="AY1089" s="17"/>
      <c r="BB1089" s="14"/>
    </row>
    <row r="1090" spans="51:54">
      <c r="AY1090" s="17"/>
      <c r="BB1090" s="14"/>
    </row>
    <row r="1091" spans="51:54">
      <c r="AY1091" s="17"/>
      <c r="BB1091" s="14"/>
    </row>
    <row r="1092" spans="51:54">
      <c r="AY1092" s="17"/>
      <c r="BB1092" s="14"/>
    </row>
    <row r="1093" spans="51:54">
      <c r="AY1093" s="17"/>
      <c r="BB1093" s="14"/>
    </row>
    <row r="1094" spans="51:54">
      <c r="AY1094" s="17"/>
      <c r="BB1094" s="14"/>
    </row>
    <row r="1095" spans="51:54">
      <c r="AY1095" s="17"/>
      <c r="BB1095" s="14"/>
    </row>
    <row r="1096" spans="51:54">
      <c r="AY1096" s="17"/>
      <c r="BB1096" s="14"/>
    </row>
    <row r="1097" spans="51:54">
      <c r="AY1097" s="17"/>
      <c r="BB1097" s="14"/>
    </row>
    <row r="1098" spans="51:54">
      <c r="AY1098" s="17"/>
      <c r="BB1098" s="14"/>
    </row>
    <row r="1099" spans="51:54">
      <c r="AY1099" s="17"/>
      <c r="BB1099" s="14"/>
    </row>
    <row r="1100" spans="51:54">
      <c r="AY1100" s="17"/>
      <c r="BB1100" s="14"/>
    </row>
    <row r="1101" spans="51:54">
      <c r="AY1101" s="17"/>
      <c r="BB1101" s="14"/>
    </row>
    <row r="1102" spans="51:54">
      <c r="AY1102" s="17"/>
      <c r="BB1102" s="14"/>
    </row>
    <row r="1103" spans="51:54">
      <c r="AY1103" s="17"/>
      <c r="BB1103" s="14"/>
    </row>
    <row r="1104" spans="51:54">
      <c r="AY1104" s="17"/>
      <c r="BB1104" s="14"/>
    </row>
    <row r="1105" spans="51:54">
      <c r="AY1105" s="17"/>
      <c r="BB1105" s="14"/>
    </row>
    <row r="1106" spans="51:54">
      <c r="AY1106" s="17"/>
      <c r="BB1106" s="14"/>
    </row>
    <row r="1107" spans="51:54">
      <c r="AY1107" s="17"/>
      <c r="BB1107" s="14"/>
    </row>
    <row r="1108" spans="51:54">
      <c r="AY1108" s="17"/>
      <c r="BB1108" s="14"/>
    </row>
    <row r="1109" spans="51:54">
      <c r="AY1109" s="17"/>
      <c r="BB1109" s="14"/>
    </row>
    <row r="1110" spans="51:54">
      <c r="AY1110" s="17"/>
      <c r="BB1110" s="14"/>
    </row>
    <row r="1111" spans="51:54">
      <c r="AY1111" s="17"/>
      <c r="BB1111" s="14"/>
    </row>
    <row r="1112" spans="51:54">
      <c r="AY1112" s="17"/>
      <c r="BB1112" s="14"/>
    </row>
    <row r="1113" spans="51:54">
      <c r="AY1113" s="17"/>
      <c r="BB1113" s="14"/>
    </row>
    <row r="1114" spans="51:54">
      <c r="AY1114" s="17"/>
      <c r="BB1114" s="14"/>
    </row>
    <row r="1115" spans="51:54">
      <c r="AY1115" s="17"/>
      <c r="BB1115" s="14"/>
    </row>
    <row r="1116" spans="51:54">
      <c r="AY1116" s="17"/>
      <c r="BB1116" s="14"/>
    </row>
    <row r="1117" spans="51:54">
      <c r="AY1117" s="17"/>
      <c r="BB1117" s="14"/>
    </row>
    <row r="1118" spans="51:54">
      <c r="AY1118" s="17"/>
      <c r="BB1118" s="14"/>
    </row>
    <row r="1119" spans="51:54">
      <c r="AY1119" s="17"/>
      <c r="BB1119" s="14"/>
    </row>
    <row r="1120" spans="51:54">
      <c r="AY1120" s="17"/>
      <c r="BB1120" s="14"/>
    </row>
    <row r="1121" spans="51:54">
      <c r="AY1121" s="17"/>
      <c r="BB1121" s="14"/>
    </row>
    <row r="1122" spans="51:54">
      <c r="AY1122" s="17"/>
      <c r="BB1122" s="14"/>
    </row>
    <row r="1123" spans="51:54">
      <c r="AY1123" s="17"/>
      <c r="BB1123" s="14"/>
    </row>
    <row r="1124" spans="51:54">
      <c r="AY1124" s="17"/>
      <c r="BB1124" s="14"/>
    </row>
    <row r="1125" spans="51:54">
      <c r="AY1125" s="17"/>
      <c r="BB1125" s="14"/>
    </row>
    <row r="1126" spans="51:54">
      <c r="AY1126" s="17"/>
      <c r="BB1126" s="14"/>
    </row>
    <row r="1127" spans="51:54">
      <c r="AY1127" s="17"/>
      <c r="BB1127" s="14"/>
    </row>
    <row r="1128" spans="51:54">
      <c r="AY1128" s="17"/>
      <c r="BB1128" s="14"/>
    </row>
    <row r="1129" spans="51:54">
      <c r="AY1129" s="17"/>
      <c r="BB1129" s="14"/>
    </row>
    <row r="1130" spans="51:54">
      <c r="AY1130" s="17"/>
      <c r="BB1130" s="14"/>
    </row>
    <row r="1131" spans="51:54">
      <c r="AY1131" s="17"/>
      <c r="BB1131" s="14"/>
    </row>
    <row r="1132" spans="51:54">
      <c r="AY1132" s="17"/>
      <c r="BB1132" s="14"/>
    </row>
    <row r="1133" spans="51:54">
      <c r="AY1133" s="17"/>
      <c r="BB1133" s="14"/>
    </row>
    <row r="1134" spans="51:54">
      <c r="AY1134" s="17"/>
      <c r="BB1134" s="14"/>
    </row>
    <row r="1135" spans="51:54">
      <c r="AY1135" s="17"/>
      <c r="BB1135" s="14"/>
    </row>
    <row r="1136" spans="51:54">
      <c r="AY1136" s="17"/>
      <c r="BB1136" s="14"/>
    </row>
    <row r="1137" spans="51:54">
      <c r="AY1137" s="17"/>
      <c r="BB1137" s="14"/>
    </row>
    <row r="1138" spans="51:54">
      <c r="AY1138" s="17"/>
      <c r="BB1138" s="14"/>
    </row>
    <row r="1139" spans="51:54">
      <c r="AY1139" s="17"/>
      <c r="BB1139" s="14"/>
    </row>
    <row r="1140" spans="51:54">
      <c r="AY1140" s="17"/>
      <c r="BB1140" s="14"/>
    </row>
    <row r="1141" spans="51:54">
      <c r="AY1141" s="17"/>
      <c r="BB1141" s="14"/>
    </row>
    <row r="1142" spans="51:54">
      <c r="AY1142" s="17"/>
      <c r="BB1142" s="14"/>
    </row>
    <row r="1143" spans="51:54">
      <c r="AY1143" s="17"/>
      <c r="BB1143" s="14"/>
    </row>
    <row r="1144" spans="51:54">
      <c r="AY1144" s="17"/>
      <c r="BB1144" s="14"/>
    </row>
    <row r="1145" spans="51:54">
      <c r="AY1145" s="17"/>
      <c r="BB1145" s="14"/>
    </row>
    <row r="1146" spans="51:54">
      <c r="AY1146" s="17"/>
      <c r="BB1146" s="14"/>
    </row>
    <row r="1147" spans="51:54">
      <c r="AY1147" s="17"/>
      <c r="BB1147" s="14"/>
    </row>
    <row r="1148" spans="51:54">
      <c r="AY1148" s="17"/>
      <c r="BB1148" s="14"/>
    </row>
    <row r="1149" spans="51:54">
      <c r="AY1149" s="17"/>
      <c r="BB1149" s="14"/>
    </row>
    <row r="1150" spans="51:54">
      <c r="AY1150" s="17"/>
      <c r="BB1150" s="14"/>
    </row>
    <row r="1151" spans="51:54">
      <c r="AY1151" s="17"/>
      <c r="BB1151" s="14"/>
    </row>
    <row r="1152" spans="51:54">
      <c r="AY1152" s="17"/>
      <c r="BB1152" s="14"/>
    </row>
    <row r="1153" spans="51:54">
      <c r="AY1153" s="17"/>
      <c r="BB1153" s="14"/>
    </row>
    <row r="1154" spans="51:54">
      <c r="AY1154" s="17"/>
      <c r="BB1154" s="14"/>
    </row>
    <row r="1155" spans="51:54">
      <c r="AY1155" s="17"/>
      <c r="BB1155" s="14"/>
    </row>
    <row r="1156" spans="51:54">
      <c r="AY1156" s="17"/>
      <c r="BB1156" s="14"/>
    </row>
    <row r="1157" spans="51:54">
      <c r="AY1157" s="17"/>
      <c r="BB1157" s="14"/>
    </row>
    <row r="1158" spans="51:54">
      <c r="AY1158" s="17"/>
      <c r="BB1158" s="14"/>
    </row>
    <row r="1159" spans="51:54">
      <c r="AY1159" s="17"/>
      <c r="BB1159" s="14"/>
    </row>
    <row r="1160" spans="51:54">
      <c r="AY1160" s="17"/>
      <c r="BB1160" s="14"/>
    </row>
    <row r="1161" spans="51:54">
      <c r="AY1161" s="17"/>
      <c r="BB1161" s="14"/>
    </row>
    <row r="1162" spans="51:54">
      <c r="AY1162" s="17"/>
      <c r="BB1162" s="14"/>
    </row>
    <row r="1163" spans="51:54">
      <c r="AY1163" s="17"/>
      <c r="BB1163" s="14"/>
    </row>
    <row r="1164" spans="51:54">
      <c r="AY1164" s="17"/>
      <c r="BB1164" s="14"/>
    </row>
    <row r="1165" spans="51:54">
      <c r="AY1165" s="17"/>
      <c r="BB1165" s="14"/>
    </row>
    <row r="1166" spans="51:54">
      <c r="AY1166" s="17"/>
      <c r="BB1166" s="14"/>
    </row>
    <row r="1167" spans="51:54">
      <c r="AY1167" s="17"/>
      <c r="BB1167" s="14"/>
    </row>
    <row r="1168" spans="51:54">
      <c r="AY1168" s="17"/>
      <c r="BB1168" s="14"/>
    </row>
  </sheetData>
  <mergeCells count="11">
    <mergeCell ref="A92:D92"/>
    <mergeCell ref="A93:D93"/>
    <mergeCell ref="A10:A45"/>
    <mergeCell ref="A46:A79"/>
    <mergeCell ref="A80:A89"/>
    <mergeCell ref="A6:A9"/>
    <mergeCell ref="AX4:AX5"/>
    <mergeCell ref="A4:C5"/>
    <mergeCell ref="D4:D5"/>
    <mergeCell ref="AV4:AV5"/>
    <mergeCell ref="AW4:AW5"/>
  </mergeCells>
  <phoneticPr fontId="9"/>
  <printOptions verticalCentered="1"/>
  <pageMargins left="0.55118110236220474" right="0.47244094488188981" top="0.39370078740157483" bottom="0.74803149606299213" header="0.23622047244094491" footer="0.74803149606299213"/>
  <pageSetup paperSize="8" scale="62" firstPageNumber="14" orientation="landscape" r:id="rId1"/>
  <headerFooter alignWithMargins="0">
    <oddHeader>&amp;Rプレシス本厚木コンフォート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sheetPr>
  <dimension ref="A1:BA1165"/>
  <sheetViews>
    <sheetView view="pageBreakPreview" zoomScale="75" zoomScaleNormal="75" zoomScaleSheetLayoutView="75" workbookViewId="0">
      <selection activeCell="F31" sqref="F31"/>
    </sheetView>
  </sheetViews>
  <sheetFormatPr defaultColWidth="9" defaultRowHeight="12"/>
  <cols>
    <col min="1" max="1" width="5.109375" style="1" customWidth="1"/>
    <col min="2" max="2" width="2.6640625" style="2" customWidth="1"/>
    <col min="3" max="3" width="25" style="3" bestFit="1" customWidth="1"/>
    <col min="4" max="4" width="33" style="3" customWidth="1"/>
    <col min="5" max="5" width="9.33203125" style="3" customWidth="1"/>
    <col min="6" max="6" width="5.109375" style="4" hidden="1" customWidth="1"/>
    <col min="7" max="7" width="9.88671875" style="5" hidden="1" customWidth="1"/>
    <col min="8" max="8" width="6.6640625" style="6" hidden="1" customWidth="1"/>
    <col min="9" max="9" width="9.6640625" style="5" hidden="1" customWidth="1"/>
    <col min="10" max="16" width="3.88671875" style="7" hidden="1" customWidth="1"/>
    <col min="17" max="17" width="30.33203125" style="8" customWidth="1"/>
    <col min="18" max="18" width="5" style="8" customWidth="1"/>
    <col min="19" max="19" width="6.44140625" style="8" customWidth="1"/>
    <col min="20" max="20" width="9.109375" style="8" customWidth="1"/>
    <col min="21" max="21" width="7.6640625" style="470" customWidth="1"/>
    <col min="22" max="22" width="10.33203125" style="8" customWidth="1"/>
    <col min="23" max="23" width="6" style="8" bestFit="1" customWidth="1"/>
    <col min="24" max="26" width="4.6640625" style="8" customWidth="1"/>
    <col min="27" max="27" width="5.33203125" style="8" customWidth="1"/>
    <col min="28" max="28" width="4.6640625" style="8" customWidth="1"/>
    <col min="29" max="29" width="1.6640625" style="9" customWidth="1"/>
    <col min="30" max="41" width="4.6640625" style="9" customWidth="1"/>
    <col min="42" max="42" width="4.6640625" style="342" customWidth="1"/>
    <col min="43" max="49" width="4.6640625" style="9" customWidth="1"/>
    <col min="50" max="50" width="5.33203125" style="10" customWidth="1"/>
    <col min="51" max="51" width="10" style="11" customWidth="1"/>
    <col min="52" max="52" width="10.88671875" style="1" customWidth="1"/>
    <col min="53" max="53" width="6.6640625" style="6" customWidth="1"/>
    <col min="54" max="54" width="8.88671875" style="1" customWidth="1"/>
    <col min="55" max="16384" width="9" style="1"/>
  </cols>
  <sheetData>
    <row r="1" spans="1:53" ht="9" customHeight="1"/>
    <row r="2" spans="1:53" ht="16.2">
      <c r="A2" s="12" t="s">
        <v>41</v>
      </c>
    </row>
    <row r="3" spans="1:53" ht="16.2" hidden="1">
      <c r="A3" s="12" t="s">
        <v>31</v>
      </c>
    </row>
    <row r="4" spans="1:53" ht="16.2" hidden="1">
      <c r="A4" s="12" t="s">
        <v>32</v>
      </c>
      <c r="G4" s="13"/>
      <c r="H4" s="14"/>
      <c r="I4" s="13"/>
      <c r="J4" s="15"/>
      <c r="K4" s="15"/>
      <c r="L4" s="15"/>
      <c r="M4" s="15"/>
      <c r="N4" s="15"/>
      <c r="O4" s="15"/>
      <c r="P4" s="15"/>
      <c r="AX4" s="17"/>
      <c r="BA4" s="14"/>
    </row>
    <row r="5" spans="1:53" ht="9" customHeight="1" thickBot="1">
      <c r="A5" s="12"/>
      <c r="G5" s="13"/>
      <c r="H5" s="14"/>
      <c r="I5" s="13"/>
      <c r="J5" s="15"/>
      <c r="K5" s="15"/>
      <c r="L5" s="15"/>
      <c r="M5" s="15"/>
      <c r="N5" s="15"/>
      <c r="O5" s="15"/>
      <c r="P5" s="15"/>
      <c r="AX5" s="17"/>
      <c r="BA5" s="14"/>
    </row>
    <row r="6" spans="1:53" ht="14.4" customHeight="1">
      <c r="A6" s="862" t="s">
        <v>33</v>
      </c>
      <c r="B6" s="863"/>
      <c r="C6" s="863"/>
      <c r="D6" s="890" t="s">
        <v>42</v>
      </c>
      <c r="E6" s="868" t="s">
        <v>34</v>
      </c>
      <c r="F6" s="186" t="s">
        <v>6</v>
      </c>
      <c r="G6" s="187" t="s">
        <v>7</v>
      </c>
      <c r="H6" s="188" t="s">
        <v>8</v>
      </c>
      <c r="I6" s="187" t="s">
        <v>11</v>
      </c>
      <c r="J6" s="189" t="s">
        <v>12</v>
      </c>
      <c r="K6" s="190"/>
      <c r="L6" s="190"/>
      <c r="M6" s="190"/>
      <c r="N6" s="190"/>
      <c r="O6" s="190"/>
      <c r="P6" s="190"/>
      <c r="Q6" s="890" t="s">
        <v>43</v>
      </c>
      <c r="R6" s="882" t="s">
        <v>44</v>
      </c>
      <c r="S6" s="884" t="s">
        <v>45</v>
      </c>
      <c r="T6" s="893" t="s">
        <v>46</v>
      </c>
      <c r="U6" s="897" t="s">
        <v>229</v>
      </c>
      <c r="V6" s="895" t="s">
        <v>11</v>
      </c>
      <c r="W6" s="343" t="s">
        <v>35</v>
      </c>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878"/>
      <c r="AX6" s="17"/>
      <c r="AY6" s="26"/>
      <c r="BA6" s="27"/>
    </row>
    <row r="7" spans="1:53" ht="14.4" customHeight="1">
      <c r="A7" s="879"/>
      <c r="B7" s="880"/>
      <c r="C7" s="880"/>
      <c r="D7" s="891"/>
      <c r="E7" s="881"/>
      <c r="F7" s="195"/>
      <c r="G7" s="196"/>
      <c r="H7" s="197"/>
      <c r="I7" s="53"/>
      <c r="J7" s="198"/>
      <c r="K7" s="199"/>
      <c r="L7" s="199"/>
      <c r="M7" s="199"/>
      <c r="N7" s="199"/>
      <c r="O7" s="199"/>
      <c r="P7" s="199"/>
      <c r="Q7" s="892"/>
      <c r="R7" s="883"/>
      <c r="S7" s="885"/>
      <c r="T7" s="894"/>
      <c r="U7" s="898"/>
      <c r="V7" s="896"/>
      <c r="W7" s="344" t="s">
        <v>38</v>
      </c>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878"/>
      <c r="AX7" s="35"/>
      <c r="AY7" s="26"/>
      <c r="BA7" s="27"/>
    </row>
    <row r="8" spans="1:53">
      <c r="A8" s="857" t="s">
        <v>535</v>
      </c>
      <c r="B8" s="535" t="s">
        <v>536</v>
      </c>
      <c r="C8" s="536"/>
      <c r="D8" s="542"/>
      <c r="E8" s="543"/>
      <c r="F8" s="544"/>
      <c r="G8" s="545"/>
      <c r="H8" s="546"/>
      <c r="I8" s="544"/>
      <c r="J8" s="545"/>
      <c r="K8" s="545"/>
      <c r="L8" s="545"/>
      <c r="M8" s="545"/>
      <c r="N8" s="545"/>
      <c r="O8" s="545"/>
      <c r="P8" s="545"/>
      <c r="Q8" s="547"/>
      <c r="R8" s="548"/>
      <c r="S8" s="549"/>
      <c r="T8" s="550"/>
      <c r="U8" s="551"/>
      <c r="V8" s="550">
        <f>SUM(V9:V11)</f>
        <v>24889090</v>
      </c>
      <c r="W8" s="55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35"/>
      <c r="AY8" s="26"/>
      <c r="BA8" s="27"/>
    </row>
    <row r="9" spans="1:53">
      <c r="A9" s="858"/>
      <c r="B9" s="203"/>
      <c r="C9" s="481" t="s">
        <v>537</v>
      </c>
      <c r="D9" s="485"/>
      <c r="E9" s="345" t="s">
        <v>538</v>
      </c>
      <c r="F9" s="208"/>
      <c r="G9" s="346"/>
      <c r="H9" s="347"/>
      <c r="I9" s="208"/>
      <c r="J9" s="346"/>
      <c r="K9" s="346"/>
      <c r="L9" s="346"/>
      <c r="M9" s="346"/>
      <c r="N9" s="346"/>
      <c r="O9" s="346"/>
      <c r="P9" s="346"/>
      <c r="Q9" s="524" t="s">
        <v>370</v>
      </c>
      <c r="R9" s="619" t="s">
        <v>701</v>
      </c>
      <c r="S9" s="443">
        <v>1</v>
      </c>
      <c r="T9" s="444">
        <v>6227200</v>
      </c>
      <c r="U9" s="475">
        <v>1</v>
      </c>
      <c r="V9" s="444">
        <v>6227200</v>
      </c>
      <c r="W9" s="348" t="s">
        <v>539</v>
      </c>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35"/>
      <c r="AY9" s="26"/>
      <c r="BA9" s="27"/>
    </row>
    <row r="10" spans="1:53">
      <c r="A10" s="858"/>
      <c r="B10" s="203"/>
      <c r="C10" s="481" t="s">
        <v>540</v>
      </c>
      <c r="D10" s="485"/>
      <c r="E10" s="345" t="s">
        <v>538</v>
      </c>
      <c r="F10" s="208"/>
      <c r="G10" s="346"/>
      <c r="H10" s="347"/>
      <c r="I10" s="208"/>
      <c r="J10" s="346"/>
      <c r="K10" s="346"/>
      <c r="L10" s="346"/>
      <c r="M10" s="346"/>
      <c r="N10" s="346"/>
      <c r="O10" s="346"/>
      <c r="P10" s="346"/>
      <c r="Q10" s="524" t="s">
        <v>370</v>
      </c>
      <c r="R10" s="619" t="s">
        <v>701</v>
      </c>
      <c r="S10" s="443">
        <v>1</v>
      </c>
      <c r="T10" s="444">
        <v>5599375</v>
      </c>
      <c r="U10" s="475">
        <v>1</v>
      </c>
      <c r="V10" s="444">
        <v>5599375</v>
      </c>
      <c r="W10" s="348" t="s">
        <v>541</v>
      </c>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35"/>
      <c r="AY10" s="26"/>
      <c r="BA10" s="27"/>
    </row>
    <row r="11" spans="1:53">
      <c r="A11" s="859"/>
      <c r="B11" s="203"/>
      <c r="C11" s="481" t="s">
        <v>542</v>
      </c>
      <c r="D11" s="485"/>
      <c r="E11" s="345" t="s">
        <v>538</v>
      </c>
      <c r="F11" s="208"/>
      <c r="G11" s="346"/>
      <c r="H11" s="347"/>
      <c r="I11" s="208"/>
      <c r="J11" s="346"/>
      <c r="K11" s="346"/>
      <c r="L11" s="346"/>
      <c r="M11" s="346"/>
      <c r="N11" s="346"/>
      <c r="O11" s="346"/>
      <c r="P11" s="346"/>
      <c r="Q11" s="526" t="s">
        <v>372</v>
      </c>
      <c r="R11" s="619" t="s">
        <v>701</v>
      </c>
      <c r="S11" s="443">
        <v>1</v>
      </c>
      <c r="T11" s="444">
        <v>13062515</v>
      </c>
      <c r="U11" s="475">
        <v>1</v>
      </c>
      <c r="V11" s="444">
        <v>13062515</v>
      </c>
      <c r="W11" s="348" t="s">
        <v>539</v>
      </c>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35"/>
      <c r="AY11" s="26"/>
      <c r="BA11" s="27"/>
    </row>
    <row r="12" spans="1:53">
      <c r="A12" s="857" t="s">
        <v>543</v>
      </c>
      <c r="B12" s="535" t="s">
        <v>544</v>
      </c>
      <c r="C12" s="536"/>
      <c r="D12" s="542"/>
      <c r="E12" s="543"/>
      <c r="F12" s="544"/>
      <c r="G12" s="545"/>
      <c r="H12" s="546"/>
      <c r="I12" s="544"/>
      <c r="J12" s="545"/>
      <c r="K12" s="545"/>
      <c r="L12" s="545"/>
      <c r="M12" s="545"/>
      <c r="N12" s="545"/>
      <c r="O12" s="545"/>
      <c r="P12" s="545"/>
      <c r="Q12" s="547"/>
      <c r="R12" s="548"/>
      <c r="S12" s="549"/>
      <c r="T12" s="550"/>
      <c r="U12" s="551"/>
      <c r="V12" s="550">
        <f>SUM(V13:V16)</f>
        <v>12022213</v>
      </c>
      <c r="W12" s="552"/>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35"/>
      <c r="AY12" s="26"/>
      <c r="BA12" s="27"/>
    </row>
    <row r="13" spans="1:53">
      <c r="A13" s="858"/>
      <c r="B13" s="203"/>
      <c r="C13" s="481" t="s">
        <v>545</v>
      </c>
      <c r="D13" s="485" t="s">
        <v>636</v>
      </c>
      <c r="E13" s="345" t="s">
        <v>546</v>
      </c>
      <c r="F13" s="208"/>
      <c r="G13" s="346"/>
      <c r="H13" s="347"/>
      <c r="I13" s="208"/>
      <c r="J13" s="346"/>
      <c r="K13" s="346"/>
      <c r="L13" s="346"/>
      <c r="M13" s="346"/>
      <c r="N13" s="346"/>
      <c r="O13" s="346"/>
      <c r="P13" s="346"/>
      <c r="Q13" s="524" t="s">
        <v>377</v>
      </c>
      <c r="R13" s="619" t="s">
        <v>701</v>
      </c>
      <c r="S13" s="443">
        <v>1</v>
      </c>
      <c r="T13" s="444">
        <v>545760</v>
      </c>
      <c r="U13" s="475">
        <v>1</v>
      </c>
      <c r="V13" s="444">
        <v>545760</v>
      </c>
      <c r="W13" s="348" t="s">
        <v>547</v>
      </c>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35"/>
      <c r="AY13" s="26"/>
      <c r="BA13" s="27"/>
    </row>
    <row r="14" spans="1:53" ht="26.25" customHeight="1">
      <c r="A14" s="858"/>
      <c r="B14" s="203"/>
      <c r="C14" s="481" t="s">
        <v>548</v>
      </c>
      <c r="D14" s="485" t="s">
        <v>636</v>
      </c>
      <c r="E14" s="345" t="s">
        <v>549</v>
      </c>
      <c r="F14" s="208"/>
      <c r="G14" s="346"/>
      <c r="H14" s="347"/>
      <c r="I14" s="208"/>
      <c r="J14" s="346"/>
      <c r="K14" s="346"/>
      <c r="L14" s="346"/>
      <c r="M14" s="346"/>
      <c r="N14" s="346"/>
      <c r="O14" s="346"/>
      <c r="P14" s="346"/>
      <c r="Q14" s="524" t="s">
        <v>379</v>
      </c>
      <c r="R14" s="619" t="s">
        <v>701</v>
      </c>
      <c r="S14" s="443">
        <v>1</v>
      </c>
      <c r="T14" s="444">
        <v>6152451</v>
      </c>
      <c r="U14" s="475">
        <v>1</v>
      </c>
      <c r="V14" s="444">
        <v>6152451</v>
      </c>
      <c r="W14" s="348" t="s">
        <v>539</v>
      </c>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35"/>
      <c r="AY14" s="26"/>
      <c r="BA14" s="27"/>
    </row>
    <row r="15" spans="1:53">
      <c r="A15" s="858"/>
      <c r="B15" s="203"/>
      <c r="C15" s="481" t="s">
        <v>550</v>
      </c>
      <c r="D15" s="485" t="s">
        <v>636</v>
      </c>
      <c r="E15" s="345" t="s">
        <v>546</v>
      </c>
      <c r="F15" s="208"/>
      <c r="G15" s="346"/>
      <c r="H15" s="347"/>
      <c r="I15" s="208"/>
      <c r="J15" s="346"/>
      <c r="K15" s="346"/>
      <c r="L15" s="346"/>
      <c r="M15" s="346"/>
      <c r="N15" s="346"/>
      <c r="O15" s="346"/>
      <c r="P15" s="346"/>
      <c r="Q15" s="524" t="s">
        <v>377</v>
      </c>
      <c r="R15" s="619" t="s">
        <v>701</v>
      </c>
      <c r="S15" s="443">
        <v>1</v>
      </c>
      <c r="T15" s="444">
        <v>855000</v>
      </c>
      <c r="U15" s="475">
        <v>1</v>
      </c>
      <c r="V15" s="444">
        <v>855000</v>
      </c>
      <c r="W15" s="348" t="s">
        <v>547</v>
      </c>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35"/>
      <c r="AY15" s="26"/>
      <c r="BA15" s="27"/>
    </row>
    <row r="16" spans="1:53" ht="26.25" customHeight="1">
      <c r="A16" s="858"/>
      <c r="B16" s="203"/>
      <c r="C16" s="481" t="s">
        <v>551</v>
      </c>
      <c r="D16" s="485" t="s">
        <v>636</v>
      </c>
      <c r="E16" s="345" t="s">
        <v>549</v>
      </c>
      <c r="F16" s="208"/>
      <c r="G16" s="346"/>
      <c r="H16" s="347"/>
      <c r="I16" s="208"/>
      <c r="J16" s="346"/>
      <c r="K16" s="346"/>
      <c r="L16" s="346"/>
      <c r="M16" s="346"/>
      <c r="N16" s="346"/>
      <c r="O16" s="346"/>
      <c r="P16" s="346"/>
      <c r="Q16" s="526" t="s">
        <v>380</v>
      </c>
      <c r="R16" s="619" t="s">
        <v>701</v>
      </c>
      <c r="S16" s="443">
        <v>1</v>
      </c>
      <c r="T16" s="444">
        <v>4469002</v>
      </c>
      <c r="U16" s="475">
        <v>1</v>
      </c>
      <c r="V16" s="444">
        <v>4469002</v>
      </c>
      <c r="W16" s="348" t="s">
        <v>539</v>
      </c>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35"/>
      <c r="AY16" s="26"/>
      <c r="BA16" s="27"/>
    </row>
    <row r="17" spans="1:53">
      <c r="A17" s="858"/>
      <c r="B17" s="535" t="s">
        <v>552</v>
      </c>
      <c r="C17" s="536"/>
      <c r="D17" s="542"/>
      <c r="E17" s="543"/>
      <c r="F17" s="544"/>
      <c r="G17" s="545"/>
      <c r="H17" s="546"/>
      <c r="I17" s="544"/>
      <c r="J17" s="545"/>
      <c r="K17" s="545"/>
      <c r="L17" s="545"/>
      <c r="M17" s="545"/>
      <c r="N17" s="545"/>
      <c r="O17" s="545"/>
      <c r="P17" s="545"/>
      <c r="Q17" s="547"/>
      <c r="R17" s="548"/>
      <c r="S17" s="549"/>
      <c r="T17" s="550"/>
      <c r="U17" s="551"/>
      <c r="V17" s="550">
        <f>SUM(V18:V23)</f>
        <v>16002385</v>
      </c>
      <c r="W17" s="552"/>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35"/>
      <c r="AY17" s="26"/>
      <c r="BA17" s="27"/>
    </row>
    <row r="18" spans="1:53" ht="43.2">
      <c r="A18" s="858"/>
      <c r="B18" s="203"/>
      <c r="C18" s="481" t="s">
        <v>553</v>
      </c>
      <c r="D18" s="485" t="s">
        <v>637</v>
      </c>
      <c r="E18" s="345" t="s">
        <v>549</v>
      </c>
      <c r="F18" s="208"/>
      <c r="G18" s="346"/>
      <c r="H18" s="347"/>
      <c r="I18" s="208"/>
      <c r="J18" s="346"/>
      <c r="K18" s="346"/>
      <c r="L18" s="346"/>
      <c r="M18" s="346"/>
      <c r="N18" s="346"/>
      <c r="O18" s="346"/>
      <c r="P18" s="346"/>
      <c r="Q18" s="524" t="s">
        <v>710</v>
      </c>
      <c r="R18" s="619" t="s">
        <v>701</v>
      </c>
      <c r="S18" s="443">
        <v>1</v>
      </c>
      <c r="T18" s="444">
        <v>7117264</v>
      </c>
      <c r="U18" s="475">
        <v>1</v>
      </c>
      <c r="V18" s="444">
        <v>7117264</v>
      </c>
      <c r="W18" s="348" t="s">
        <v>539</v>
      </c>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35"/>
      <c r="AY18" s="26"/>
      <c r="BA18" s="27"/>
    </row>
    <row r="19" spans="1:53" ht="43.2">
      <c r="A19" s="858"/>
      <c r="B19" s="203"/>
      <c r="C19" s="481" t="s">
        <v>554</v>
      </c>
      <c r="D19" s="485" t="s">
        <v>638</v>
      </c>
      <c r="E19" s="345" t="s">
        <v>549</v>
      </c>
      <c r="F19" s="208"/>
      <c r="G19" s="346"/>
      <c r="H19" s="347"/>
      <c r="I19" s="208"/>
      <c r="J19" s="346"/>
      <c r="K19" s="346"/>
      <c r="L19" s="346"/>
      <c r="M19" s="346"/>
      <c r="N19" s="346"/>
      <c r="O19" s="346"/>
      <c r="P19" s="346"/>
      <c r="Q19" s="524" t="s">
        <v>710</v>
      </c>
      <c r="R19" s="619" t="s">
        <v>701</v>
      </c>
      <c r="S19" s="443">
        <v>1</v>
      </c>
      <c r="T19" s="444">
        <v>1282848</v>
      </c>
      <c r="U19" s="475">
        <v>1</v>
      </c>
      <c r="V19" s="444">
        <v>1282848</v>
      </c>
      <c r="W19" s="348" t="s">
        <v>541</v>
      </c>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35"/>
      <c r="AY19" s="26"/>
      <c r="BA19" s="27"/>
    </row>
    <row r="20" spans="1:53" ht="24">
      <c r="A20" s="858"/>
      <c r="B20" s="203"/>
      <c r="C20" s="481" t="s">
        <v>555</v>
      </c>
      <c r="D20" s="485" t="s">
        <v>639</v>
      </c>
      <c r="E20" s="345" t="s">
        <v>546</v>
      </c>
      <c r="F20" s="208"/>
      <c r="G20" s="346"/>
      <c r="H20" s="347"/>
      <c r="I20" s="208"/>
      <c r="J20" s="346"/>
      <c r="K20" s="346"/>
      <c r="L20" s="346"/>
      <c r="M20" s="346"/>
      <c r="N20" s="346"/>
      <c r="O20" s="346"/>
      <c r="P20" s="346"/>
      <c r="Q20" s="524" t="s">
        <v>385</v>
      </c>
      <c r="R20" s="619" t="s">
        <v>701</v>
      </c>
      <c r="S20" s="443">
        <v>1</v>
      </c>
      <c r="T20" s="444">
        <v>3849854</v>
      </c>
      <c r="U20" s="475">
        <v>1</v>
      </c>
      <c r="V20" s="444">
        <v>3849854</v>
      </c>
      <c r="W20" s="348" t="s">
        <v>539</v>
      </c>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35"/>
      <c r="AY20" s="26"/>
      <c r="BA20" s="27"/>
    </row>
    <row r="21" spans="1:53" ht="43.2">
      <c r="A21" s="858"/>
      <c r="B21" s="203"/>
      <c r="C21" s="481" t="s">
        <v>556</v>
      </c>
      <c r="D21" s="485" t="s">
        <v>640</v>
      </c>
      <c r="E21" s="345" t="s">
        <v>549</v>
      </c>
      <c r="F21" s="208"/>
      <c r="G21" s="346"/>
      <c r="H21" s="347"/>
      <c r="I21" s="208"/>
      <c r="J21" s="346"/>
      <c r="K21" s="346"/>
      <c r="L21" s="346"/>
      <c r="M21" s="346"/>
      <c r="N21" s="346"/>
      <c r="O21" s="346"/>
      <c r="P21" s="346"/>
      <c r="Q21" s="524" t="s">
        <v>702</v>
      </c>
      <c r="R21" s="619" t="s">
        <v>701</v>
      </c>
      <c r="S21" s="443">
        <v>1</v>
      </c>
      <c r="T21" s="444">
        <v>2879722</v>
      </c>
      <c r="U21" s="475">
        <v>1</v>
      </c>
      <c r="V21" s="444">
        <v>2879722</v>
      </c>
      <c r="W21" s="348" t="s">
        <v>541</v>
      </c>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35"/>
      <c r="AY21" s="26"/>
      <c r="BA21" s="27"/>
    </row>
    <row r="22" spans="1:53" ht="24">
      <c r="A22" s="858"/>
      <c r="B22" s="203"/>
      <c r="C22" s="481" t="s">
        <v>557</v>
      </c>
      <c r="D22" s="485" t="s">
        <v>639</v>
      </c>
      <c r="E22" s="345" t="s">
        <v>546</v>
      </c>
      <c r="F22" s="208"/>
      <c r="G22" s="346"/>
      <c r="H22" s="347"/>
      <c r="I22" s="208"/>
      <c r="J22" s="346"/>
      <c r="K22" s="346"/>
      <c r="L22" s="346"/>
      <c r="M22" s="346"/>
      <c r="N22" s="346"/>
      <c r="O22" s="346"/>
      <c r="P22" s="346"/>
      <c r="Q22" s="524" t="s">
        <v>385</v>
      </c>
      <c r="R22" s="619" t="s">
        <v>701</v>
      </c>
      <c r="S22" s="443">
        <v>1</v>
      </c>
      <c r="T22" s="444">
        <v>863916</v>
      </c>
      <c r="U22" s="475">
        <v>1</v>
      </c>
      <c r="V22" s="444">
        <v>863916</v>
      </c>
      <c r="W22" s="348" t="s">
        <v>539</v>
      </c>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35"/>
      <c r="AY22" s="26"/>
      <c r="BA22" s="27"/>
    </row>
    <row r="23" spans="1:53">
      <c r="A23" s="858"/>
      <c r="B23" s="203"/>
      <c r="C23" s="481" t="s">
        <v>558</v>
      </c>
      <c r="D23" s="485" t="s">
        <v>641</v>
      </c>
      <c r="E23" s="345" t="s">
        <v>546</v>
      </c>
      <c r="F23" s="208"/>
      <c r="G23" s="346"/>
      <c r="H23" s="347"/>
      <c r="I23" s="208"/>
      <c r="J23" s="346"/>
      <c r="K23" s="346"/>
      <c r="L23" s="346"/>
      <c r="M23" s="346"/>
      <c r="N23" s="346"/>
      <c r="O23" s="346"/>
      <c r="P23" s="346"/>
      <c r="Q23" s="526" t="s">
        <v>388</v>
      </c>
      <c r="R23" s="619" t="s">
        <v>701</v>
      </c>
      <c r="S23" s="443">
        <v>1</v>
      </c>
      <c r="T23" s="444">
        <v>8781</v>
      </c>
      <c r="U23" s="475">
        <v>1</v>
      </c>
      <c r="V23" s="444">
        <v>8781</v>
      </c>
      <c r="W23" s="348" t="s">
        <v>539</v>
      </c>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35"/>
      <c r="AY23" s="26"/>
      <c r="BA23" s="27"/>
    </row>
    <row r="24" spans="1:53">
      <c r="A24" s="858"/>
      <c r="B24" s="535" t="s">
        <v>559</v>
      </c>
      <c r="C24" s="536"/>
      <c r="D24" s="542"/>
      <c r="E24" s="543"/>
      <c r="F24" s="544"/>
      <c r="G24" s="545"/>
      <c r="H24" s="546"/>
      <c r="I24" s="544"/>
      <c r="J24" s="545"/>
      <c r="K24" s="545"/>
      <c r="L24" s="545"/>
      <c r="M24" s="545"/>
      <c r="N24" s="545"/>
      <c r="O24" s="545"/>
      <c r="P24" s="545"/>
      <c r="Q24" s="547"/>
      <c r="R24" s="548"/>
      <c r="S24" s="549"/>
      <c r="T24" s="550"/>
      <c r="U24" s="551"/>
      <c r="V24" s="550">
        <f>SUM(V25:V28)</f>
        <v>26929249</v>
      </c>
      <c r="W24" s="552"/>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35"/>
      <c r="AY24" s="26"/>
      <c r="BA24" s="27"/>
    </row>
    <row r="25" spans="1:53" ht="24">
      <c r="A25" s="858"/>
      <c r="B25" s="203"/>
      <c r="C25" s="481" t="s">
        <v>560</v>
      </c>
      <c r="D25" s="485" t="s">
        <v>642</v>
      </c>
      <c r="E25" s="345" t="s">
        <v>546</v>
      </c>
      <c r="F25" s="208"/>
      <c r="G25" s="346"/>
      <c r="H25" s="347"/>
      <c r="I25" s="208"/>
      <c r="J25" s="346"/>
      <c r="K25" s="346"/>
      <c r="L25" s="346"/>
      <c r="M25" s="346"/>
      <c r="N25" s="346"/>
      <c r="O25" s="346"/>
      <c r="P25" s="346"/>
      <c r="Q25" s="524" t="s">
        <v>390</v>
      </c>
      <c r="R25" s="619" t="s">
        <v>701</v>
      </c>
      <c r="S25" s="443">
        <v>1</v>
      </c>
      <c r="T25" s="444">
        <v>397150</v>
      </c>
      <c r="U25" s="475">
        <v>1</v>
      </c>
      <c r="V25" s="444">
        <v>397150</v>
      </c>
      <c r="W25" s="348" t="s">
        <v>539</v>
      </c>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35"/>
      <c r="AY25" s="26"/>
      <c r="BA25" s="27"/>
    </row>
    <row r="26" spans="1:53" ht="14.25" customHeight="1">
      <c r="A26" s="858"/>
      <c r="B26" s="203"/>
      <c r="C26" s="481" t="s">
        <v>561</v>
      </c>
      <c r="D26" s="485" t="s">
        <v>643</v>
      </c>
      <c r="E26" s="345" t="s">
        <v>562</v>
      </c>
      <c r="F26" s="208"/>
      <c r="G26" s="346"/>
      <c r="H26" s="347"/>
      <c r="I26" s="208"/>
      <c r="J26" s="346"/>
      <c r="K26" s="346"/>
      <c r="L26" s="346"/>
      <c r="M26" s="346"/>
      <c r="N26" s="346"/>
      <c r="O26" s="346"/>
      <c r="P26" s="346"/>
      <c r="Q26" s="642" t="s">
        <v>393</v>
      </c>
      <c r="R26" s="619" t="s">
        <v>701</v>
      </c>
      <c r="S26" s="443">
        <v>1</v>
      </c>
      <c r="T26" s="444">
        <v>12011115</v>
      </c>
      <c r="U26" s="475">
        <v>1</v>
      </c>
      <c r="V26" s="444">
        <v>12011115</v>
      </c>
      <c r="W26" s="348" t="s">
        <v>539</v>
      </c>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35"/>
      <c r="AY26" s="26"/>
      <c r="BA26" s="27"/>
    </row>
    <row r="27" spans="1:53" ht="14.25" customHeight="1">
      <c r="A27" s="858"/>
      <c r="B27" s="203"/>
      <c r="C27" s="481" t="s">
        <v>563</v>
      </c>
      <c r="D27" s="485" t="s">
        <v>644</v>
      </c>
      <c r="E27" s="345" t="s">
        <v>546</v>
      </c>
      <c r="F27" s="208"/>
      <c r="G27" s="346"/>
      <c r="H27" s="347"/>
      <c r="I27" s="208"/>
      <c r="J27" s="346"/>
      <c r="K27" s="346"/>
      <c r="L27" s="346"/>
      <c r="M27" s="346"/>
      <c r="N27" s="346"/>
      <c r="O27" s="346"/>
      <c r="P27" s="346"/>
      <c r="Q27" s="524" t="s">
        <v>395</v>
      </c>
      <c r="R27" s="619" t="s">
        <v>701</v>
      </c>
      <c r="S27" s="443">
        <v>1</v>
      </c>
      <c r="T27" s="444">
        <v>5174748</v>
      </c>
      <c r="U27" s="475">
        <v>1</v>
      </c>
      <c r="V27" s="444">
        <v>5174748</v>
      </c>
      <c r="W27" s="348" t="s">
        <v>539</v>
      </c>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35"/>
      <c r="AY27" s="26"/>
      <c r="BA27" s="27"/>
    </row>
    <row r="28" spans="1:53" ht="24">
      <c r="A28" s="858"/>
      <c r="B28" s="203"/>
      <c r="C28" s="481" t="s">
        <v>564</v>
      </c>
      <c r="D28" s="485" t="s">
        <v>645</v>
      </c>
      <c r="E28" s="345" t="s">
        <v>565</v>
      </c>
      <c r="F28" s="208"/>
      <c r="G28" s="346"/>
      <c r="H28" s="347"/>
      <c r="I28" s="208"/>
      <c r="J28" s="346"/>
      <c r="K28" s="346"/>
      <c r="L28" s="346"/>
      <c r="M28" s="346"/>
      <c r="N28" s="346"/>
      <c r="O28" s="346"/>
      <c r="P28" s="346"/>
      <c r="Q28" s="526" t="s">
        <v>398</v>
      </c>
      <c r="R28" s="619" t="s">
        <v>701</v>
      </c>
      <c r="S28" s="443">
        <v>1</v>
      </c>
      <c r="T28" s="444">
        <v>9346236</v>
      </c>
      <c r="U28" s="475">
        <v>1</v>
      </c>
      <c r="V28" s="444">
        <v>9346236</v>
      </c>
      <c r="W28" s="348" t="s">
        <v>539</v>
      </c>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35"/>
      <c r="AY28" s="26"/>
      <c r="BA28" s="27"/>
    </row>
    <row r="29" spans="1:53">
      <c r="A29" s="858"/>
      <c r="B29" s="535" t="s">
        <v>566</v>
      </c>
      <c r="C29" s="536"/>
      <c r="D29" s="542"/>
      <c r="E29" s="543"/>
      <c r="F29" s="544"/>
      <c r="G29" s="545"/>
      <c r="H29" s="546"/>
      <c r="I29" s="544"/>
      <c r="J29" s="545"/>
      <c r="K29" s="545"/>
      <c r="L29" s="545"/>
      <c r="M29" s="545"/>
      <c r="N29" s="545"/>
      <c r="O29" s="545"/>
      <c r="P29" s="545"/>
      <c r="Q29" s="547"/>
      <c r="R29" s="548"/>
      <c r="S29" s="549"/>
      <c r="T29" s="550"/>
      <c r="U29" s="551"/>
      <c r="V29" s="550">
        <f>SUM(V30:V36)</f>
        <v>6722794</v>
      </c>
      <c r="W29" s="552"/>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35"/>
      <c r="AY29" s="26"/>
      <c r="BA29" s="27"/>
    </row>
    <row r="30" spans="1:53" ht="24">
      <c r="A30" s="858"/>
      <c r="B30" s="203"/>
      <c r="C30" s="481" t="s">
        <v>567</v>
      </c>
      <c r="D30" s="485" t="s">
        <v>646</v>
      </c>
      <c r="E30" s="345" t="s">
        <v>562</v>
      </c>
      <c r="F30" s="208"/>
      <c r="G30" s="346"/>
      <c r="H30" s="347"/>
      <c r="I30" s="208"/>
      <c r="J30" s="346"/>
      <c r="K30" s="346"/>
      <c r="L30" s="346"/>
      <c r="M30" s="346"/>
      <c r="N30" s="346"/>
      <c r="O30" s="346"/>
      <c r="P30" s="346"/>
      <c r="Q30" s="524" t="s">
        <v>400</v>
      </c>
      <c r="R30" s="619" t="s">
        <v>701</v>
      </c>
      <c r="S30" s="443">
        <v>1</v>
      </c>
      <c r="T30" s="444">
        <v>659786</v>
      </c>
      <c r="U30" s="475">
        <v>1</v>
      </c>
      <c r="V30" s="444">
        <v>659786</v>
      </c>
      <c r="W30" s="348" t="s">
        <v>547</v>
      </c>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35"/>
      <c r="AY30" s="26"/>
      <c r="BA30" s="27"/>
    </row>
    <row r="31" spans="1:53" ht="24">
      <c r="A31" s="858"/>
      <c r="B31" s="203"/>
      <c r="C31" s="481" t="s">
        <v>568</v>
      </c>
      <c r="D31" s="485" t="s">
        <v>647</v>
      </c>
      <c r="E31" s="345" t="s">
        <v>562</v>
      </c>
      <c r="F31" s="208"/>
      <c r="G31" s="346"/>
      <c r="H31" s="347"/>
      <c r="I31" s="208"/>
      <c r="J31" s="346"/>
      <c r="K31" s="346"/>
      <c r="L31" s="346"/>
      <c r="M31" s="346"/>
      <c r="N31" s="346"/>
      <c r="O31" s="346"/>
      <c r="P31" s="346"/>
      <c r="Q31" s="524" t="s">
        <v>400</v>
      </c>
      <c r="R31" s="619" t="s">
        <v>701</v>
      </c>
      <c r="S31" s="443">
        <v>1</v>
      </c>
      <c r="T31" s="444">
        <v>732984</v>
      </c>
      <c r="U31" s="475">
        <v>1</v>
      </c>
      <c r="V31" s="444">
        <v>732984</v>
      </c>
      <c r="W31" s="348" t="s">
        <v>547</v>
      </c>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35"/>
      <c r="AY31" s="26"/>
      <c r="BA31" s="27"/>
    </row>
    <row r="32" spans="1:53" ht="24">
      <c r="A32" s="858"/>
      <c r="B32" s="203"/>
      <c r="C32" s="481" t="s">
        <v>569</v>
      </c>
      <c r="D32" s="485" t="s">
        <v>648</v>
      </c>
      <c r="E32" s="345" t="s">
        <v>562</v>
      </c>
      <c r="F32" s="208"/>
      <c r="G32" s="346"/>
      <c r="H32" s="347"/>
      <c r="I32" s="208"/>
      <c r="J32" s="346"/>
      <c r="K32" s="346"/>
      <c r="L32" s="346"/>
      <c r="M32" s="346"/>
      <c r="N32" s="346"/>
      <c r="O32" s="346"/>
      <c r="P32" s="346"/>
      <c r="Q32" s="524" t="s">
        <v>400</v>
      </c>
      <c r="R32" s="619" t="s">
        <v>701</v>
      </c>
      <c r="S32" s="443">
        <v>1</v>
      </c>
      <c r="T32" s="444">
        <v>309120</v>
      </c>
      <c r="U32" s="475">
        <v>1</v>
      </c>
      <c r="V32" s="444">
        <v>309120</v>
      </c>
      <c r="W32" s="348" t="s">
        <v>539</v>
      </c>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35"/>
      <c r="AY32" s="26"/>
      <c r="BA32" s="27"/>
    </row>
    <row r="33" spans="1:53" ht="24">
      <c r="A33" s="858"/>
      <c r="B33" s="203"/>
      <c r="C33" s="481" t="s">
        <v>570</v>
      </c>
      <c r="D33" s="485" t="s">
        <v>733</v>
      </c>
      <c r="E33" s="345" t="s">
        <v>562</v>
      </c>
      <c r="F33" s="208"/>
      <c r="G33" s="346"/>
      <c r="H33" s="347"/>
      <c r="I33" s="208"/>
      <c r="J33" s="346"/>
      <c r="K33" s="346"/>
      <c r="L33" s="346"/>
      <c r="M33" s="346"/>
      <c r="N33" s="346"/>
      <c r="O33" s="346"/>
      <c r="P33" s="346"/>
      <c r="Q33" s="524" t="s">
        <v>400</v>
      </c>
      <c r="R33" s="619" t="s">
        <v>701</v>
      </c>
      <c r="S33" s="443">
        <v>1</v>
      </c>
      <c r="T33" s="444">
        <v>1488256</v>
      </c>
      <c r="U33" s="475">
        <v>1</v>
      </c>
      <c r="V33" s="444">
        <v>1488256</v>
      </c>
      <c r="W33" s="348" t="s">
        <v>734</v>
      </c>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35"/>
      <c r="AY33" s="26"/>
      <c r="BA33" s="27"/>
    </row>
    <row r="34" spans="1:53" ht="24">
      <c r="A34" s="858"/>
      <c r="B34" s="203"/>
      <c r="C34" s="481" t="s">
        <v>730</v>
      </c>
      <c r="D34" s="485" t="s">
        <v>736</v>
      </c>
      <c r="E34" s="345" t="s">
        <v>562</v>
      </c>
      <c r="F34" s="208"/>
      <c r="G34" s="346"/>
      <c r="H34" s="347"/>
      <c r="I34" s="208"/>
      <c r="J34" s="346"/>
      <c r="K34" s="346"/>
      <c r="L34" s="346"/>
      <c r="M34" s="346"/>
      <c r="N34" s="346"/>
      <c r="O34" s="346"/>
      <c r="P34" s="346"/>
      <c r="Q34" s="524" t="s">
        <v>400</v>
      </c>
      <c r="R34" s="619" t="s">
        <v>701</v>
      </c>
      <c r="S34" s="443">
        <v>1</v>
      </c>
      <c r="T34" s="444">
        <v>396547</v>
      </c>
      <c r="U34" s="475">
        <v>1</v>
      </c>
      <c r="V34" s="444">
        <v>396547</v>
      </c>
      <c r="W34" s="348" t="s">
        <v>539</v>
      </c>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35"/>
      <c r="AY34" s="26"/>
      <c r="BA34" s="27"/>
    </row>
    <row r="35" spans="1:53" ht="36">
      <c r="A35" s="858"/>
      <c r="B35" s="203"/>
      <c r="C35" s="481" t="s">
        <v>731</v>
      </c>
      <c r="D35" s="485" t="s">
        <v>649</v>
      </c>
      <c r="E35" s="345" t="s">
        <v>571</v>
      </c>
      <c r="F35" s="208"/>
      <c r="G35" s="346"/>
      <c r="H35" s="347"/>
      <c r="I35" s="208"/>
      <c r="J35" s="346"/>
      <c r="K35" s="346"/>
      <c r="L35" s="346"/>
      <c r="M35" s="346"/>
      <c r="N35" s="346"/>
      <c r="O35" s="346"/>
      <c r="P35" s="346"/>
      <c r="Q35" s="524" t="s">
        <v>405</v>
      </c>
      <c r="R35" s="619" t="s">
        <v>701</v>
      </c>
      <c r="S35" s="443">
        <v>1</v>
      </c>
      <c r="T35" s="444">
        <v>2365821</v>
      </c>
      <c r="U35" s="475">
        <v>1</v>
      </c>
      <c r="V35" s="444">
        <v>2365821</v>
      </c>
      <c r="W35" s="348" t="s">
        <v>539</v>
      </c>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35"/>
      <c r="AY35" s="26"/>
      <c r="BA35" s="27"/>
    </row>
    <row r="36" spans="1:53" ht="24">
      <c r="A36" s="858"/>
      <c r="B36" s="203"/>
      <c r="C36" s="481" t="s">
        <v>732</v>
      </c>
      <c r="D36" s="485" t="s">
        <v>650</v>
      </c>
      <c r="E36" s="345" t="s">
        <v>562</v>
      </c>
      <c r="F36" s="208"/>
      <c r="G36" s="346"/>
      <c r="H36" s="347"/>
      <c r="I36" s="208"/>
      <c r="J36" s="346"/>
      <c r="K36" s="346"/>
      <c r="L36" s="346"/>
      <c r="M36" s="346"/>
      <c r="N36" s="346"/>
      <c r="O36" s="346"/>
      <c r="P36" s="346"/>
      <c r="Q36" s="526" t="s">
        <v>400</v>
      </c>
      <c r="R36" s="619" t="s">
        <v>701</v>
      </c>
      <c r="S36" s="443">
        <v>1</v>
      </c>
      <c r="T36" s="444">
        <v>770280</v>
      </c>
      <c r="U36" s="475">
        <v>1</v>
      </c>
      <c r="V36" s="444">
        <v>770280</v>
      </c>
      <c r="W36" s="348" t="s">
        <v>539</v>
      </c>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35"/>
      <c r="AY36" s="26"/>
      <c r="BA36" s="27"/>
    </row>
    <row r="37" spans="1:53">
      <c r="A37" s="858"/>
      <c r="B37" s="535" t="s">
        <v>572</v>
      </c>
      <c r="C37" s="536"/>
      <c r="D37" s="542"/>
      <c r="E37" s="543"/>
      <c r="F37" s="544"/>
      <c r="G37" s="545"/>
      <c r="H37" s="546"/>
      <c r="I37" s="544"/>
      <c r="J37" s="545"/>
      <c r="K37" s="545"/>
      <c r="L37" s="545"/>
      <c r="M37" s="545"/>
      <c r="N37" s="545"/>
      <c r="O37" s="545"/>
      <c r="P37" s="545"/>
      <c r="Q37" s="547"/>
      <c r="R37" s="548"/>
      <c r="S37" s="549"/>
      <c r="T37" s="550"/>
      <c r="U37" s="551"/>
      <c r="V37" s="550">
        <f>SUM(V38:V45)</f>
        <v>175156400</v>
      </c>
      <c r="W37" s="552"/>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35"/>
      <c r="AY37" s="26"/>
      <c r="BA37" s="27"/>
    </row>
    <row r="38" spans="1:53">
      <c r="A38" s="858"/>
      <c r="B38" s="203"/>
      <c r="C38" s="481" t="s">
        <v>573</v>
      </c>
      <c r="D38" s="485" t="s">
        <v>651</v>
      </c>
      <c r="E38" s="345" t="s">
        <v>574</v>
      </c>
      <c r="F38" s="208"/>
      <c r="G38" s="346"/>
      <c r="H38" s="347"/>
      <c r="I38" s="208"/>
      <c r="J38" s="346"/>
      <c r="K38" s="346"/>
      <c r="L38" s="346"/>
      <c r="M38" s="346"/>
      <c r="N38" s="346"/>
      <c r="O38" s="346"/>
      <c r="P38" s="346"/>
      <c r="Q38" s="524" t="s">
        <v>410</v>
      </c>
      <c r="R38" s="619" t="s">
        <v>701</v>
      </c>
      <c r="S38" s="443">
        <v>1</v>
      </c>
      <c r="T38" s="444">
        <v>15180000</v>
      </c>
      <c r="U38" s="475">
        <v>1</v>
      </c>
      <c r="V38" s="444">
        <v>15180000</v>
      </c>
      <c r="W38" s="348" t="s">
        <v>575</v>
      </c>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35"/>
      <c r="AY38" s="26"/>
      <c r="BA38" s="27"/>
    </row>
    <row r="39" spans="1:53">
      <c r="A39" s="858"/>
      <c r="B39" s="203"/>
      <c r="C39" s="481" t="s">
        <v>576</v>
      </c>
      <c r="D39" s="485" t="s">
        <v>652</v>
      </c>
      <c r="E39" s="345" t="s">
        <v>574</v>
      </c>
      <c r="F39" s="208"/>
      <c r="G39" s="346"/>
      <c r="H39" s="347"/>
      <c r="I39" s="208"/>
      <c r="J39" s="346"/>
      <c r="K39" s="346"/>
      <c r="L39" s="346"/>
      <c r="M39" s="346"/>
      <c r="N39" s="346"/>
      <c r="O39" s="346"/>
      <c r="P39" s="346"/>
      <c r="Q39" s="524" t="s">
        <v>410</v>
      </c>
      <c r="R39" s="619" t="s">
        <v>701</v>
      </c>
      <c r="S39" s="443">
        <v>1</v>
      </c>
      <c r="T39" s="444">
        <v>96750000</v>
      </c>
      <c r="U39" s="475">
        <v>1</v>
      </c>
      <c r="V39" s="444">
        <v>96750000</v>
      </c>
      <c r="W39" s="348" t="s">
        <v>575</v>
      </c>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35"/>
      <c r="AY39" s="26"/>
      <c r="BA39" s="27"/>
    </row>
    <row r="40" spans="1:53">
      <c r="A40" s="858"/>
      <c r="B40" s="203"/>
      <c r="C40" s="481" t="s">
        <v>577</v>
      </c>
      <c r="D40" s="485" t="s">
        <v>653</v>
      </c>
      <c r="E40" s="345" t="s">
        <v>574</v>
      </c>
      <c r="F40" s="208"/>
      <c r="G40" s="346"/>
      <c r="H40" s="347"/>
      <c r="I40" s="208"/>
      <c r="J40" s="346"/>
      <c r="K40" s="346"/>
      <c r="L40" s="346"/>
      <c r="M40" s="346"/>
      <c r="N40" s="346"/>
      <c r="O40" s="346"/>
      <c r="P40" s="346"/>
      <c r="Q40" s="524" t="s">
        <v>410</v>
      </c>
      <c r="R40" s="619" t="s">
        <v>701</v>
      </c>
      <c r="S40" s="443">
        <v>1</v>
      </c>
      <c r="T40" s="444">
        <v>12960000</v>
      </c>
      <c r="U40" s="475">
        <v>1</v>
      </c>
      <c r="V40" s="444">
        <v>12960000</v>
      </c>
      <c r="W40" s="348" t="s">
        <v>575</v>
      </c>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35"/>
      <c r="AY40" s="26"/>
      <c r="BA40" s="27"/>
    </row>
    <row r="41" spans="1:53">
      <c r="A41" s="858"/>
      <c r="B41" s="203"/>
      <c r="C41" s="481" t="s">
        <v>578</v>
      </c>
      <c r="D41" s="485" t="s">
        <v>654</v>
      </c>
      <c r="E41" s="345" t="s">
        <v>579</v>
      </c>
      <c r="F41" s="208"/>
      <c r="G41" s="346"/>
      <c r="H41" s="347"/>
      <c r="I41" s="208"/>
      <c r="J41" s="346"/>
      <c r="K41" s="346"/>
      <c r="L41" s="346"/>
      <c r="M41" s="346"/>
      <c r="N41" s="346"/>
      <c r="O41" s="346"/>
      <c r="P41" s="346"/>
      <c r="Q41" s="524"/>
      <c r="R41" s="619" t="s">
        <v>701</v>
      </c>
      <c r="S41" s="443">
        <v>1</v>
      </c>
      <c r="T41" s="444">
        <v>1200000</v>
      </c>
      <c r="U41" s="475">
        <v>1</v>
      </c>
      <c r="V41" s="444">
        <v>1200000</v>
      </c>
      <c r="W41" s="348" t="s">
        <v>541</v>
      </c>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35"/>
      <c r="AY41" s="26"/>
      <c r="BA41" s="27"/>
    </row>
    <row r="42" spans="1:53" ht="24">
      <c r="A42" s="858"/>
      <c r="B42" s="203"/>
      <c r="C42" s="481" t="s">
        <v>580</v>
      </c>
      <c r="D42" s="485" t="s">
        <v>655</v>
      </c>
      <c r="E42" s="345" t="s">
        <v>574</v>
      </c>
      <c r="F42" s="208"/>
      <c r="G42" s="346"/>
      <c r="H42" s="347"/>
      <c r="I42" s="208"/>
      <c r="J42" s="346"/>
      <c r="K42" s="346"/>
      <c r="L42" s="346"/>
      <c r="M42" s="346"/>
      <c r="N42" s="346"/>
      <c r="O42" s="346"/>
      <c r="P42" s="346"/>
      <c r="Q42" s="524" t="s">
        <v>416</v>
      </c>
      <c r="R42" s="619" t="s">
        <v>701</v>
      </c>
      <c r="S42" s="443">
        <v>1</v>
      </c>
      <c r="T42" s="444">
        <v>4290000</v>
      </c>
      <c r="U42" s="475">
        <v>1</v>
      </c>
      <c r="V42" s="444">
        <v>4290000</v>
      </c>
      <c r="W42" s="348" t="s">
        <v>575</v>
      </c>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35"/>
      <c r="AY42" s="26"/>
      <c r="BA42" s="27"/>
    </row>
    <row r="43" spans="1:53" ht="24">
      <c r="A43" s="858"/>
      <c r="B43" s="203"/>
      <c r="C43" s="481" t="s">
        <v>581</v>
      </c>
      <c r="D43" s="485" t="s">
        <v>656</v>
      </c>
      <c r="E43" s="345" t="s">
        <v>574</v>
      </c>
      <c r="F43" s="208"/>
      <c r="G43" s="346"/>
      <c r="H43" s="347"/>
      <c r="I43" s="208"/>
      <c r="J43" s="346"/>
      <c r="K43" s="346"/>
      <c r="L43" s="346"/>
      <c r="M43" s="346"/>
      <c r="N43" s="346"/>
      <c r="O43" s="346"/>
      <c r="P43" s="346"/>
      <c r="Q43" s="524" t="s">
        <v>418</v>
      </c>
      <c r="R43" s="619" t="s">
        <v>701</v>
      </c>
      <c r="S43" s="443">
        <v>1</v>
      </c>
      <c r="T43" s="444">
        <v>28122500</v>
      </c>
      <c r="U43" s="475">
        <v>1</v>
      </c>
      <c r="V43" s="444">
        <v>28122500</v>
      </c>
      <c r="W43" s="348" t="s">
        <v>575</v>
      </c>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35"/>
      <c r="AY43" s="26"/>
      <c r="BA43" s="27"/>
    </row>
    <row r="44" spans="1:53" ht="24">
      <c r="A44" s="858"/>
      <c r="B44" s="203"/>
      <c r="C44" s="481" t="s">
        <v>582</v>
      </c>
      <c r="D44" s="485" t="s">
        <v>657</v>
      </c>
      <c r="E44" s="345" t="s">
        <v>574</v>
      </c>
      <c r="F44" s="208"/>
      <c r="G44" s="346"/>
      <c r="H44" s="347"/>
      <c r="I44" s="208"/>
      <c r="J44" s="346"/>
      <c r="K44" s="346"/>
      <c r="L44" s="346"/>
      <c r="M44" s="346"/>
      <c r="N44" s="346"/>
      <c r="O44" s="346"/>
      <c r="P44" s="346"/>
      <c r="Q44" s="524" t="s">
        <v>416</v>
      </c>
      <c r="R44" s="619" t="s">
        <v>701</v>
      </c>
      <c r="S44" s="443">
        <v>1</v>
      </c>
      <c r="T44" s="444">
        <v>12036900</v>
      </c>
      <c r="U44" s="475">
        <v>1</v>
      </c>
      <c r="V44" s="444">
        <v>12036900</v>
      </c>
      <c r="W44" s="348" t="s">
        <v>541</v>
      </c>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35"/>
      <c r="AY44" s="26"/>
      <c r="BA44" s="27"/>
    </row>
    <row r="45" spans="1:53">
      <c r="A45" s="858"/>
      <c r="B45" s="203"/>
      <c r="C45" s="481" t="s">
        <v>583</v>
      </c>
      <c r="D45" s="485" t="s">
        <v>658</v>
      </c>
      <c r="E45" s="345" t="s">
        <v>574</v>
      </c>
      <c r="F45" s="208"/>
      <c r="G45" s="346"/>
      <c r="H45" s="347"/>
      <c r="I45" s="208"/>
      <c r="J45" s="346"/>
      <c r="K45" s="346"/>
      <c r="L45" s="346"/>
      <c r="M45" s="346"/>
      <c r="N45" s="346"/>
      <c r="O45" s="346"/>
      <c r="P45" s="346"/>
      <c r="Q45" s="526" t="s">
        <v>421</v>
      </c>
      <c r="R45" s="619" t="s">
        <v>701</v>
      </c>
      <c r="S45" s="443">
        <v>1</v>
      </c>
      <c r="T45" s="444">
        <v>4617000</v>
      </c>
      <c r="U45" s="475">
        <v>1</v>
      </c>
      <c r="V45" s="444">
        <v>4617000</v>
      </c>
      <c r="W45" s="348" t="s">
        <v>541</v>
      </c>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35"/>
      <c r="AY45" s="26"/>
      <c r="BA45" s="27"/>
    </row>
    <row r="46" spans="1:53">
      <c r="A46" s="858"/>
      <c r="B46" s="535" t="s">
        <v>584</v>
      </c>
      <c r="C46" s="536"/>
      <c r="D46" s="542"/>
      <c r="E46" s="543"/>
      <c r="F46" s="544"/>
      <c r="G46" s="545"/>
      <c r="H46" s="546"/>
      <c r="I46" s="544"/>
      <c r="J46" s="545"/>
      <c r="K46" s="545"/>
      <c r="L46" s="545"/>
      <c r="M46" s="545"/>
      <c r="N46" s="545"/>
      <c r="O46" s="545"/>
      <c r="P46" s="545"/>
      <c r="Q46" s="547"/>
      <c r="R46" s="548"/>
      <c r="S46" s="549"/>
      <c r="T46" s="550"/>
      <c r="U46" s="551"/>
      <c r="V46" s="550">
        <f>SUM(V47:V47)</f>
        <v>55800</v>
      </c>
      <c r="W46" s="552"/>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35"/>
      <c r="AY46" s="26"/>
      <c r="BA46" s="27"/>
    </row>
    <row r="47" spans="1:53">
      <c r="A47" s="859"/>
      <c r="B47" s="203"/>
      <c r="C47" s="481" t="s">
        <v>585</v>
      </c>
      <c r="D47" s="485" t="s">
        <v>659</v>
      </c>
      <c r="E47" s="345" t="s">
        <v>586</v>
      </c>
      <c r="F47" s="208"/>
      <c r="G47" s="346"/>
      <c r="H47" s="347"/>
      <c r="I47" s="208"/>
      <c r="J47" s="346"/>
      <c r="K47" s="346"/>
      <c r="L47" s="346"/>
      <c r="M47" s="346"/>
      <c r="N47" s="346"/>
      <c r="O47" s="346"/>
      <c r="P47" s="346"/>
      <c r="Q47" s="526" t="s">
        <v>424</v>
      </c>
      <c r="R47" s="619" t="s">
        <v>701</v>
      </c>
      <c r="S47" s="443">
        <v>1</v>
      </c>
      <c r="T47" s="444">
        <v>55800</v>
      </c>
      <c r="U47" s="475">
        <v>1</v>
      </c>
      <c r="V47" s="444">
        <v>55800</v>
      </c>
      <c r="W47" s="348" t="s">
        <v>541</v>
      </c>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35"/>
      <c r="AY47" s="26"/>
      <c r="BA47" s="27"/>
    </row>
    <row r="48" spans="1:53">
      <c r="A48" s="857" t="s">
        <v>587</v>
      </c>
      <c r="B48" s="535" t="s">
        <v>588</v>
      </c>
      <c r="C48" s="536"/>
      <c r="D48" s="542"/>
      <c r="E48" s="543"/>
      <c r="F48" s="544"/>
      <c r="G48" s="545"/>
      <c r="H48" s="546"/>
      <c r="I48" s="544"/>
      <c r="J48" s="545"/>
      <c r="K48" s="545"/>
      <c r="L48" s="545"/>
      <c r="M48" s="545"/>
      <c r="N48" s="545"/>
      <c r="O48" s="545"/>
      <c r="P48" s="545"/>
      <c r="Q48" s="547"/>
      <c r="R48" s="548"/>
      <c r="S48" s="549"/>
      <c r="T48" s="550"/>
      <c r="U48" s="551"/>
      <c r="V48" s="550">
        <f>SUM(V49:V51)</f>
        <v>38157500</v>
      </c>
      <c r="W48" s="552"/>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35"/>
      <c r="AY48" s="26"/>
      <c r="BA48" s="27"/>
    </row>
    <row r="49" spans="1:53">
      <c r="A49" s="858"/>
      <c r="B49" s="203"/>
      <c r="C49" s="481" t="s">
        <v>589</v>
      </c>
      <c r="D49" s="485" t="s">
        <v>660</v>
      </c>
      <c r="E49" s="345" t="s">
        <v>590</v>
      </c>
      <c r="F49" s="208"/>
      <c r="G49" s="346"/>
      <c r="H49" s="347"/>
      <c r="I49" s="208"/>
      <c r="J49" s="346"/>
      <c r="K49" s="346"/>
      <c r="L49" s="346"/>
      <c r="M49" s="346"/>
      <c r="N49" s="346"/>
      <c r="O49" s="346"/>
      <c r="P49" s="346"/>
      <c r="Q49" s="524" t="s">
        <v>428</v>
      </c>
      <c r="R49" s="619" t="s">
        <v>701</v>
      </c>
      <c r="S49" s="443">
        <v>1</v>
      </c>
      <c r="T49" s="444">
        <v>29437500</v>
      </c>
      <c r="U49" s="475">
        <v>1</v>
      </c>
      <c r="V49" s="444">
        <v>29437500</v>
      </c>
      <c r="W49" s="348" t="s">
        <v>541</v>
      </c>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35"/>
      <c r="AY49" s="26"/>
      <c r="BA49" s="27"/>
    </row>
    <row r="50" spans="1:53" ht="24">
      <c r="A50" s="858"/>
      <c r="B50" s="203"/>
      <c r="C50" s="481" t="s">
        <v>591</v>
      </c>
      <c r="D50" s="485" t="s">
        <v>661</v>
      </c>
      <c r="E50" s="345" t="s">
        <v>546</v>
      </c>
      <c r="F50" s="208"/>
      <c r="G50" s="346"/>
      <c r="H50" s="347"/>
      <c r="I50" s="208"/>
      <c r="J50" s="346"/>
      <c r="K50" s="346"/>
      <c r="L50" s="346"/>
      <c r="M50" s="346"/>
      <c r="N50" s="346"/>
      <c r="O50" s="346"/>
      <c r="P50" s="346"/>
      <c r="Q50" s="524" t="s">
        <v>431</v>
      </c>
      <c r="R50" s="619" t="s">
        <v>701</v>
      </c>
      <c r="S50" s="443">
        <v>1</v>
      </c>
      <c r="T50" s="444">
        <v>1260000</v>
      </c>
      <c r="U50" s="475">
        <v>1</v>
      </c>
      <c r="V50" s="444">
        <v>1260000</v>
      </c>
      <c r="W50" s="348" t="s">
        <v>592</v>
      </c>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35"/>
      <c r="AY50" s="26"/>
      <c r="BA50" s="27"/>
    </row>
    <row r="51" spans="1:53" ht="24">
      <c r="A51" s="858"/>
      <c r="B51" s="203"/>
      <c r="C51" s="481" t="s">
        <v>593</v>
      </c>
      <c r="D51" s="485" t="s">
        <v>661</v>
      </c>
      <c r="E51" s="345" t="s">
        <v>574</v>
      </c>
      <c r="F51" s="208"/>
      <c r="G51" s="346"/>
      <c r="H51" s="347"/>
      <c r="I51" s="208"/>
      <c r="J51" s="346"/>
      <c r="K51" s="346"/>
      <c r="L51" s="346"/>
      <c r="M51" s="346"/>
      <c r="N51" s="346"/>
      <c r="O51" s="346"/>
      <c r="P51" s="346"/>
      <c r="Q51" s="487"/>
      <c r="R51" s="619" t="s">
        <v>701</v>
      </c>
      <c r="S51" s="443">
        <v>1</v>
      </c>
      <c r="T51" s="444">
        <v>7460000</v>
      </c>
      <c r="U51" s="475">
        <v>1</v>
      </c>
      <c r="V51" s="444">
        <v>7460000</v>
      </c>
      <c r="W51" s="348" t="s">
        <v>594</v>
      </c>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35"/>
      <c r="AY51" s="26"/>
      <c r="BA51" s="27"/>
    </row>
    <row r="52" spans="1:53">
      <c r="A52" s="858"/>
      <c r="B52" s="203"/>
      <c r="C52" s="481" t="s">
        <v>765</v>
      </c>
      <c r="D52" s="485" t="s">
        <v>766</v>
      </c>
      <c r="E52" s="345" t="s">
        <v>748</v>
      </c>
      <c r="F52" s="208"/>
      <c r="G52" s="346"/>
      <c r="H52" s="347"/>
      <c r="I52" s="208"/>
      <c r="J52" s="346"/>
      <c r="K52" s="346"/>
      <c r="L52" s="346"/>
      <c r="M52" s="346"/>
      <c r="N52" s="346"/>
      <c r="O52" s="346"/>
      <c r="P52" s="346"/>
      <c r="Q52" s="636" t="s">
        <v>767</v>
      </c>
      <c r="R52" s="619" t="s">
        <v>701</v>
      </c>
      <c r="S52" s="443">
        <v>1</v>
      </c>
      <c r="T52" s="444">
        <v>69000000</v>
      </c>
      <c r="U52" s="475">
        <v>1</v>
      </c>
      <c r="V52" s="444">
        <v>69000000</v>
      </c>
      <c r="W52" s="348" t="s">
        <v>541</v>
      </c>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35"/>
      <c r="AY52" s="26"/>
      <c r="BA52" s="27"/>
    </row>
    <row r="53" spans="1:53">
      <c r="A53" s="858"/>
      <c r="B53" s="535" t="s">
        <v>595</v>
      </c>
      <c r="C53" s="536"/>
      <c r="D53" s="542"/>
      <c r="E53" s="543"/>
      <c r="F53" s="544"/>
      <c r="G53" s="545"/>
      <c r="H53" s="546"/>
      <c r="I53" s="544"/>
      <c r="J53" s="545"/>
      <c r="K53" s="545"/>
      <c r="L53" s="545"/>
      <c r="M53" s="545"/>
      <c r="N53" s="545"/>
      <c r="O53" s="545"/>
      <c r="P53" s="545"/>
      <c r="Q53" s="547"/>
      <c r="R53" s="548"/>
      <c r="S53" s="549"/>
      <c r="T53" s="550"/>
      <c r="U53" s="551"/>
      <c r="V53" s="550">
        <f>SUM(V54:V57)</f>
        <v>23752000</v>
      </c>
      <c r="W53" s="552"/>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35"/>
      <c r="AY53" s="26"/>
      <c r="BA53" s="27"/>
    </row>
    <row r="54" spans="1:53">
      <c r="A54" s="858"/>
      <c r="B54" s="203"/>
      <c r="C54" s="481" t="s">
        <v>596</v>
      </c>
      <c r="D54" s="485" t="s">
        <v>662</v>
      </c>
      <c r="E54" s="345" t="s">
        <v>590</v>
      </c>
      <c r="F54" s="208"/>
      <c r="G54" s="346"/>
      <c r="H54" s="347"/>
      <c r="I54" s="208"/>
      <c r="J54" s="346"/>
      <c r="K54" s="346"/>
      <c r="L54" s="346"/>
      <c r="M54" s="346"/>
      <c r="N54" s="346"/>
      <c r="O54" s="346"/>
      <c r="P54" s="346"/>
      <c r="Q54" s="524" t="s">
        <v>428</v>
      </c>
      <c r="R54" s="619" t="s">
        <v>701</v>
      </c>
      <c r="S54" s="443">
        <v>1</v>
      </c>
      <c r="T54" s="444">
        <v>12340500</v>
      </c>
      <c r="U54" s="475">
        <v>1</v>
      </c>
      <c r="V54" s="444">
        <v>12340500</v>
      </c>
      <c r="W54" s="348" t="s">
        <v>541</v>
      </c>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35"/>
      <c r="AY54" s="26"/>
      <c r="BA54" s="27"/>
    </row>
    <row r="55" spans="1:53">
      <c r="A55" s="858"/>
      <c r="B55" s="203"/>
      <c r="C55" s="481" t="s">
        <v>597</v>
      </c>
      <c r="D55" s="485" t="s">
        <v>663</v>
      </c>
      <c r="E55" s="345" t="s">
        <v>546</v>
      </c>
      <c r="F55" s="208"/>
      <c r="G55" s="346"/>
      <c r="H55" s="347"/>
      <c r="I55" s="208"/>
      <c r="J55" s="346"/>
      <c r="K55" s="346"/>
      <c r="L55" s="346"/>
      <c r="M55" s="346"/>
      <c r="N55" s="346"/>
      <c r="O55" s="346"/>
      <c r="P55" s="346"/>
      <c r="Q55" s="524" t="s">
        <v>431</v>
      </c>
      <c r="R55" s="619" t="s">
        <v>701</v>
      </c>
      <c r="S55" s="443">
        <v>1</v>
      </c>
      <c r="T55" s="444">
        <v>552000</v>
      </c>
      <c r="U55" s="475">
        <v>1</v>
      </c>
      <c r="V55" s="444">
        <v>552000</v>
      </c>
      <c r="W55" s="348" t="s">
        <v>592</v>
      </c>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35"/>
      <c r="AY55" s="26"/>
      <c r="BA55" s="27"/>
    </row>
    <row r="56" spans="1:53">
      <c r="A56" s="858"/>
      <c r="B56" s="203"/>
      <c r="C56" s="481" t="s">
        <v>598</v>
      </c>
      <c r="D56" s="485" t="s">
        <v>663</v>
      </c>
      <c r="E56" s="345" t="s">
        <v>574</v>
      </c>
      <c r="F56" s="208"/>
      <c r="G56" s="346"/>
      <c r="H56" s="347"/>
      <c r="I56" s="208"/>
      <c r="J56" s="346"/>
      <c r="K56" s="346"/>
      <c r="L56" s="346"/>
      <c r="M56" s="346"/>
      <c r="N56" s="346"/>
      <c r="O56" s="346"/>
      <c r="P56" s="346"/>
      <c r="Q56" s="487"/>
      <c r="R56" s="619" t="s">
        <v>701</v>
      </c>
      <c r="S56" s="443">
        <v>1</v>
      </c>
      <c r="T56" s="444">
        <v>1380000</v>
      </c>
      <c r="U56" s="475">
        <v>1</v>
      </c>
      <c r="V56" s="444">
        <v>1380000</v>
      </c>
      <c r="W56" s="348" t="s">
        <v>594</v>
      </c>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35"/>
      <c r="AY56" s="26"/>
      <c r="BA56" s="27"/>
    </row>
    <row r="57" spans="1:53">
      <c r="A57" s="858"/>
      <c r="B57" s="203"/>
      <c r="C57" s="481" t="s">
        <v>599</v>
      </c>
      <c r="D57" s="485" t="s">
        <v>664</v>
      </c>
      <c r="E57" s="345" t="s">
        <v>574</v>
      </c>
      <c r="F57" s="208"/>
      <c r="G57" s="346"/>
      <c r="H57" s="347"/>
      <c r="I57" s="208"/>
      <c r="J57" s="346"/>
      <c r="K57" s="346"/>
      <c r="L57" s="346"/>
      <c r="M57" s="346"/>
      <c r="N57" s="346"/>
      <c r="O57" s="346"/>
      <c r="P57" s="346"/>
      <c r="Q57" s="487"/>
      <c r="R57" s="619" t="s">
        <v>701</v>
      </c>
      <c r="S57" s="443">
        <v>1</v>
      </c>
      <c r="T57" s="444">
        <v>9479500</v>
      </c>
      <c r="U57" s="475">
        <v>1</v>
      </c>
      <c r="V57" s="444">
        <v>9479500</v>
      </c>
      <c r="W57" s="348" t="s">
        <v>600</v>
      </c>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35"/>
      <c r="AY57" s="26"/>
      <c r="BA57" s="27"/>
    </row>
    <row r="58" spans="1:53">
      <c r="A58" s="858"/>
      <c r="B58" s="535" t="s">
        <v>601</v>
      </c>
      <c r="C58" s="536"/>
      <c r="D58" s="542"/>
      <c r="E58" s="543"/>
      <c r="F58" s="544"/>
      <c r="G58" s="545"/>
      <c r="H58" s="546"/>
      <c r="I58" s="544"/>
      <c r="J58" s="545"/>
      <c r="K58" s="545"/>
      <c r="L58" s="545"/>
      <c r="M58" s="545"/>
      <c r="N58" s="545"/>
      <c r="O58" s="545"/>
      <c r="P58" s="545"/>
      <c r="Q58" s="547"/>
      <c r="R58" s="548"/>
      <c r="S58" s="549"/>
      <c r="T58" s="550"/>
      <c r="U58" s="551"/>
      <c r="V58" s="550">
        <f>SUM(V59:V59)</f>
        <v>10884000</v>
      </c>
      <c r="W58" s="552"/>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35"/>
      <c r="AY58" s="26"/>
      <c r="BA58" s="27"/>
    </row>
    <row r="59" spans="1:53" ht="25.5" customHeight="1">
      <c r="A59" s="858"/>
      <c r="B59" s="203"/>
      <c r="C59" s="481" t="s">
        <v>602</v>
      </c>
      <c r="D59" s="485" t="s">
        <v>665</v>
      </c>
      <c r="E59" s="345" t="s">
        <v>590</v>
      </c>
      <c r="F59" s="208"/>
      <c r="G59" s="346"/>
      <c r="H59" s="347"/>
      <c r="I59" s="208"/>
      <c r="J59" s="346"/>
      <c r="K59" s="346"/>
      <c r="L59" s="346"/>
      <c r="M59" s="346"/>
      <c r="N59" s="346"/>
      <c r="O59" s="346"/>
      <c r="P59" s="346"/>
      <c r="Q59" s="526" t="s">
        <v>698</v>
      </c>
      <c r="R59" s="619" t="s">
        <v>701</v>
      </c>
      <c r="S59" s="443">
        <v>1</v>
      </c>
      <c r="T59" s="444">
        <v>10884000</v>
      </c>
      <c r="U59" s="475">
        <v>1</v>
      </c>
      <c r="V59" s="444">
        <v>10884000</v>
      </c>
      <c r="W59" s="348" t="s">
        <v>541</v>
      </c>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35"/>
      <c r="AY59" s="26"/>
      <c r="BA59" s="27"/>
    </row>
    <row r="60" spans="1:53">
      <c r="A60" s="858"/>
      <c r="B60" s="535" t="s">
        <v>603</v>
      </c>
      <c r="C60" s="536"/>
      <c r="D60" s="542"/>
      <c r="E60" s="543"/>
      <c r="F60" s="544"/>
      <c r="G60" s="545"/>
      <c r="H60" s="546"/>
      <c r="I60" s="544"/>
      <c r="J60" s="545"/>
      <c r="K60" s="545"/>
      <c r="L60" s="545"/>
      <c r="M60" s="545"/>
      <c r="N60" s="545"/>
      <c r="O60" s="545"/>
      <c r="P60" s="545"/>
      <c r="Q60" s="547"/>
      <c r="R60" s="548"/>
      <c r="S60" s="549"/>
      <c r="T60" s="550"/>
      <c r="U60" s="551"/>
      <c r="V60" s="550">
        <f>SUM(V61:V62)</f>
        <v>2117000</v>
      </c>
      <c r="W60" s="552"/>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35"/>
      <c r="AY60" s="26"/>
      <c r="BA60" s="27"/>
    </row>
    <row r="61" spans="1:53">
      <c r="A61" s="858"/>
      <c r="B61" s="203"/>
      <c r="C61" s="481" t="s">
        <v>604</v>
      </c>
      <c r="D61" s="485" t="s">
        <v>666</v>
      </c>
      <c r="E61" s="345" t="s">
        <v>574</v>
      </c>
      <c r="F61" s="208"/>
      <c r="G61" s="346"/>
      <c r="H61" s="347"/>
      <c r="I61" s="208"/>
      <c r="J61" s="346"/>
      <c r="K61" s="346"/>
      <c r="L61" s="346"/>
      <c r="M61" s="346"/>
      <c r="N61" s="346"/>
      <c r="O61" s="346"/>
      <c r="P61" s="346"/>
      <c r="Q61" s="487"/>
      <c r="R61" s="619" t="s">
        <v>701</v>
      </c>
      <c r="S61" s="443">
        <v>1</v>
      </c>
      <c r="T61" s="444">
        <v>260000</v>
      </c>
      <c r="U61" s="475">
        <v>1</v>
      </c>
      <c r="V61" s="444">
        <v>260000</v>
      </c>
      <c r="W61" s="348" t="s">
        <v>539</v>
      </c>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35"/>
      <c r="AY61" s="26"/>
      <c r="BA61" s="27"/>
    </row>
    <row r="62" spans="1:53" ht="24">
      <c r="A62" s="858"/>
      <c r="B62" s="203"/>
      <c r="C62" s="481" t="s">
        <v>605</v>
      </c>
      <c r="D62" s="485" t="s">
        <v>667</v>
      </c>
      <c r="E62" s="345" t="s">
        <v>574</v>
      </c>
      <c r="F62" s="208"/>
      <c r="G62" s="346"/>
      <c r="H62" s="347"/>
      <c r="I62" s="208"/>
      <c r="J62" s="346"/>
      <c r="K62" s="346"/>
      <c r="L62" s="346"/>
      <c r="M62" s="346"/>
      <c r="N62" s="346"/>
      <c r="O62" s="346"/>
      <c r="P62" s="346"/>
      <c r="Q62" s="487"/>
      <c r="R62" s="619" t="s">
        <v>701</v>
      </c>
      <c r="S62" s="443">
        <v>1</v>
      </c>
      <c r="T62" s="444">
        <v>1857000</v>
      </c>
      <c r="U62" s="475">
        <v>1</v>
      </c>
      <c r="V62" s="444">
        <v>1857000</v>
      </c>
      <c r="W62" s="348" t="s">
        <v>606</v>
      </c>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35"/>
      <c r="AY62" s="26"/>
      <c r="BA62" s="27"/>
    </row>
    <row r="63" spans="1:53">
      <c r="A63" s="858"/>
      <c r="B63" s="535" t="s">
        <v>607</v>
      </c>
      <c r="C63" s="536"/>
      <c r="D63" s="542"/>
      <c r="E63" s="543"/>
      <c r="F63" s="544"/>
      <c r="G63" s="545"/>
      <c r="H63" s="546"/>
      <c r="I63" s="544"/>
      <c r="J63" s="545"/>
      <c r="K63" s="545"/>
      <c r="L63" s="545"/>
      <c r="M63" s="545"/>
      <c r="N63" s="545"/>
      <c r="O63" s="545"/>
      <c r="P63" s="545"/>
      <c r="Q63" s="547"/>
      <c r="R63" s="548"/>
      <c r="S63" s="549"/>
      <c r="T63" s="550"/>
      <c r="U63" s="551"/>
      <c r="V63" s="550">
        <f>SUM(V64:V66)</f>
        <v>16669000</v>
      </c>
      <c r="W63" s="552"/>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35"/>
      <c r="AY63" s="26"/>
      <c r="BA63" s="27"/>
    </row>
    <row r="64" spans="1:53" ht="36">
      <c r="A64" s="858"/>
      <c r="B64" s="203"/>
      <c r="C64" s="481" t="s">
        <v>608</v>
      </c>
      <c r="D64" s="485" t="s">
        <v>668</v>
      </c>
      <c r="E64" s="345" t="s">
        <v>574</v>
      </c>
      <c r="F64" s="208"/>
      <c r="G64" s="346"/>
      <c r="H64" s="347"/>
      <c r="I64" s="208"/>
      <c r="J64" s="346"/>
      <c r="K64" s="346"/>
      <c r="L64" s="346"/>
      <c r="M64" s="346"/>
      <c r="N64" s="346"/>
      <c r="O64" s="346"/>
      <c r="P64" s="346"/>
      <c r="Q64" s="487"/>
      <c r="R64" s="619" t="s">
        <v>701</v>
      </c>
      <c r="S64" s="443">
        <v>1</v>
      </c>
      <c r="T64" s="444">
        <v>11211000</v>
      </c>
      <c r="U64" s="475">
        <v>1</v>
      </c>
      <c r="V64" s="444">
        <v>11211000</v>
      </c>
      <c r="W64" s="348" t="s">
        <v>609</v>
      </c>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35"/>
      <c r="AY64" s="26"/>
      <c r="BA64" s="27"/>
    </row>
    <row r="65" spans="1:53">
      <c r="A65" s="858"/>
      <c r="B65" s="203"/>
      <c r="C65" s="481" t="s">
        <v>610</v>
      </c>
      <c r="D65" s="485" t="s">
        <v>669</v>
      </c>
      <c r="E65" s="345" t="s">
        <v>574</v>
      </c>
      <c r="F65" s="208"/>
      <c r="G65" s="346"/>
      <c r="H65" s="347"/>
      <c r="I65" s="208"/>
      <c r="J65" s="346"/>
      <c r="K65" s="346"/>
      <c r="L65" s="346"/>
      <c r="M65" s="346"/>
      <c r="N65" s="346"/>
      <c r="O65" s="346"/>
      <c r="P65" s="346"/>
      <c r="Q65" s="487"/>
      <c r="R65" s="619" t="s">
        <v>701</v>
      </c>
      <c r="S65" s="443">
        <v>1</v>
      </c>
      <c r="T65" s="444">
        <v>3546000</v>
      </c>
      <c r="U65" s="475">
        <v>1</v>
      </c>
      <c r="V65" s="444">
        <v>3546000</v>
      </c>
      <c r="W65" s="348" t="s">
        <v>541</v>
      </c>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35"/>
      <c r="AY65" s="26"/>
      <c r="BA65" s="27"/>
    </row>
    <row r="66" spans="1:53" ht="24">
      <c r="A66" s="858"/>
      <c r="B66" s="203"/>
      <c r="C66" s="481" t="s">
        <v>611</v>
      </c>
      <c r="D66" s="485" t="s">
        <v>670</v>
      </c>
      <c r="E66" s="345" t="s">
        <v>574</v>
      </c>
      <c r="F66" s="208"/>
      <c r="G66" s="346"/>
      <c r="H66" s="347"/>
      <c r="I66" s="208"/>
      <c r="J66" s="346"/>
      <c r="K66" s="346"/>
      <c r="L66" s="346"/>
      <c r="M66" s="346"/>
      <c r="N66" s="346"/>
      <c r="O66" s="346"/>
      <c r="P66" s="346"/>
      <c r="Q66" s="487"/>
      <c r="R66" s="619" t="s">
        <v>701</v>
      </c>
      <c r="S66" s="443">
        <v>1</v>
      </c>
      <c r="T66" s="444">
        <v>1912000</v>
      </c>
      <c r="U66" s="475">
        <v>1</v>
      </c>
      <c r="V66" s="444">
        <v>1912000</v>
      </c>
      <c r="W66" s="348" t="s">
        <v>612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35"/>
      <c r="AY66" s="26"/>
      <c r="BA66" s="27"/>
    </row>
    <row r="67" spans="1:53">
      <c r="A67" s="858"/>
      <c r="B67" s="535" t="s">
        <v>613</v>
      </c>
      <c r="C67" s="536"/>
      <c r="D67" s="542"/>
      <c r="E67" s="543"/>
      <c r="F67" s="544"/>
      <c r="G67" s="545"/>
      <c r="H67" s="546"/>
      <c r="I67" s="544"/>
      <c r="J67" s="545"/>
      <c r="K67" s="545"/>
      <c r="L67" s="545"/>
      <c r="M67" s="545"/>
      <c r="N67" s="545"/>
      <c r="O67" s="545"/>
      <c r="P67" s="545"/>
      <c r="Q67" s="547"/>
      <c r="R67" s="548"/>
      <c r="S67" s="549"/>
      <c r="T67" s="550"/>
      <c r="U67" s="551"/>
      <c r="V67" s="550">
        <f>SUM(V68:V70)</f>
        <v>15730000</v>
      </c>
      <c r="W67" s="552"/>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35"/>
      <c r="AY67" s="26"/>
      <c r="BA67" s="27"/>
    </row>
    <row r="68" spans="1:53" ht="24">
      <c r="A68" s="858"/>
      <c r="B68" s="203"/>
      <c r="C68" s="481" t="s">
        <v>614</v>
      </c>
      <c r="D68" s="485" t="s">
        <v>671</v>
      </c>
      <c r="E68" s="345" t="s">
        <v>574</v>
      </c>
      <c r="F68" s="208"/>
      <c r="G68" s="346"/>
      <c r="H68" s="347"/>
      <c r="I68" s="208"/>
      <c r="J68" s="346"/>
      <c r="K68" s="346"/>
      <c r="L68" s="346"/>
      <c r="M68" s="346"/>
      <c r="N68" s="346"/>
      <c r="O68" s="346"/>
      <c r="P68" s="346"/>
      <c r="Q68" s="487"/>
      <c r="R68" s="619" t="s">
        <v>701</v>
      </c>
      <c r="S68" s="443">
        <v>1</v>
      </c>
      <c r="T68" s="444">
        <v>200000</v>
      </c>
      <c r="U68" s="475">
        <v>1</v>
      </c>
      <c r="V68" s="444">
        <v>200000</v>
      </c>
      <c r="W68" s="348" t="s">
        <v>541</v>
      </c>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35"/>
      <c r="AY68" s="26"/>
      <c r="BA68" s="27"/>
    </row>
    <row r="69" spans="1:53" ht="24">
      <c r="A69" s="858"/>
      <c r="B69" s="203"/>
      <c r="C69" s="481" t="s">
        <v>615</v>
      </c>
      <c r="D69" s="485" t="s">
        <v>672</v>
      </c>
      <c r="E69" s="345" t="s">
        <v>574</v>
      </c>
      <c r="F69" s="208"/>
      <c r="G69" s="346"/>
      <c r="H69" s="347"/>
      <c r="I69" s="208"/>
      <c r="J69" s="346"/>
      <c r="K69" s="346"/>
      <c r="L69" s="346"/>
      <c r="M69" s="346"/>
      <c r="N69" s="346"/>
      <c r="O69" s="346"/>
      <c r="P69" s="346"/>
      <c r="Q69" s="487"/>
      <c r="R69" s="619" t="s">
        <v>701</v>
      </c>
      <c r="S69" s="443">
        <v>1</v>
      </c>
      <c r="T69" s="444">
        <v>5350000</v>
      </c>
      <c r="U69" s="475">
        <v>1</v>
      </c>
      <c r="V69" s="444">
        <v>5350000</v>
      </c>
      <c r="W69" s="348" t="s">
        <v>539</v>
      </c>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35"/>
      <c r="AY69" s="26"/>
      <c r="BA69" s="27"/>
    </row>
    <row r="70" spans="1:53" ht="24">
      <c r="A70" s="858"/>
      <c r="B70" s="203"/>
      <c r="C70" s="481" t="s">
        <v>616</v>
      </c>
      <c r="D70" s="485" t="s">
        <v>673</v>
      </c>
      <c r="E70" s="345" t="s">
        <v>574</v>
      </c>
      <c r="F70" s="208"/>
      <c r="G70" s="346"/>
      <c r="H70" s="347"/>
      <c r="I70" s="208"/>
      <c r="J70" s="346"/>
      <c r="K70" s="346"/>
      <c r="L70" s="346"/>
      <c r="M70" s="346"/>
      <c r="N70" s="346"/>
      <c r="O70" s="346"/>
      <c r="P70" s="346"/>
      <c r="Q70" s="487"/>
      <c r="R70" s="619" t="s">
        <v>701</v>
      </c>
      <c r="S70" s="443">
        <v>1</v>
      </c>
      <c r="T70" s="444">
        <v>10180000</v>
      </c>
      <c r="U70" s="475">
        <v>1</v>
      </c>
      <c r="V70" s="444">
        <v>10180000</v>
      </c>
      <c r="W70" s="348" t="s">
        <v>539</v>
      </c>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35"/>
      <c r="AY70" s="26"/>
      <c r="BA70" s="27"/>
    </row>
    <row r="71" spans="1:53">
      <c r="A71" s="858"/>
      <c r="B71" s="535" t="s">
        <v>617</v>
      </c>
      <c r="C71" s="536"/>
      <c r="D71" s="542"/>
      <c r="E71" s="543"/>
      <c r="F71" s="544"/>
      <c r="G71" s="545"/>
      <c r="H71" s="546"/>
      <c r="I71" s="544"/>
      <c r="J71" s="545"/>
      <c r="K71" s="545"/>
      <c r="L71" s="545"/>
      <c r="M71" s="545"/>
      <c r="N71" s="545"/>
      <c r="O71" s="545"/>
      <c r="P71" s="545"/>
      <c r="Q71" s="547"/>
      <c r="R71" s="548"/>
      <c r="S71" s="549"/>
      <c r="T71" s="550"/>
      <c r="U71" s="551"/>
      <c r="V71" s="550">
        <f>SUM(V72:V75)</f>
        <v>37395500</v>
      </c>
      <c r="W71" s="552"/>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35"/>
      <c r="AY71" s="26"/>
      <c r="BA71" s="27"/>
    </row>
    <row r="72" spans="1:53" ht="24">
      <c r="A72" s="858"/>
      <c r="B72" s="203"/>
      <c r="C72" s="481" t="s">
        <v>618</v>
      </c>
      <c r="D72" s="485" t="s">
        <v>674</v>
      </c>
      <c r="E72" s="345" t="s">
        <v>574</v>
      </c>
      <c r="F72" s="208"/>
      <c r="G72" s="346"/>
      <c r="H72" s="347"/>
      <c r="I72" s="208"/>
      <c r="J72" s="346"/>
      <c r="K72" s="346"/>
      <c r="L72" s="346"/>
      <c r="M72" s="346"/>
      <c r="N72" s="346"/>
      <c r="O72" s="346"/>
      <c r="P72" s="346"/>
      <c r="Q72" s="524" t="s">
        <v>452</v>
      </c>
      <c r="R72" s="619" t="s">
        <v>701</v>
      </c>
      <c r="S72" s="443">
        <v>1</v>
      </c>
      <c r="T72" s="444">
        <v>15793500</v>
      </c>
      <c r="U72" s="475">
        <v>1</v>
      </c>
      <c r="V72" s="444">
        <v>15793500</v>
      </c>
      <c r="W72" s="348" t="s">
        <v>541</v>
      </c>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35"/>
      <c r="AY72" s="26"/>
      <c r="BA72" s="27"/>
    </row>
    <row r="73" spans="1:53" ht="24">
      <c r="A73" s="858"/>
      <c r="B73" s="203"/>
      <c r="C73" s="481" t="s">
        <v>619</v>
      </c>
      <c r="D73" s="485" t="s">
        <v>675</v>
      </c>
      <c r="E73" s="345" t="s">
        <v>574</v>
      </c>
      <c r="F73" s="208"/>
      <c r="G73" s="346"/>
      <c r="H73" s="347"/>
      <c r="I73" s="208"/>
      <c r="J73" s="346"/>
      <c r="K73" s="346"/>
      <c r="L73" s="346"/>
      <c r="M73" s="346"/>
      <c r="N73" s="346"/>
      <c r="O73" s="346"/>
      <c r="P73" s="346"/>
      <c r="Q73" s="524" t="s">
        <v>454</v>
      </c>
      <c r="R73" s="619" t="s">
        <v>701</v>
      </c>
      <c r="S73" s="443">
        <v>1</v>
      </c>
      <c r="T73" s="444">
        <v>3032000</v>
      </c>
      <c r="U73" s="475">
        <v>1</v>
      </c>
      <c r="V73" s="444">
        <v>3032000</v>
      </c>
      <c r="W73" s="348" t="s">
        <v>609</v>
      </c>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35"/>
      <c r="AY73" s="26"/>
      <c r="BA73" s="27"/>
    </row>
    <row r="74" spans="1:53" ht="24">
      <c r="A74" s="858"/>
      <c r="B74" s="203"/>
      <c r="C74" s="481" t="s">
        <v>620</v>
      </c>
      <c r="D74" s="485" t="s">
        <v>676</v>
      </c>
      <c r="E74" s="345" t="s">
        <v>574</v>
      </c>
      <c r="F74" s="208"/>
      <c r="G74" s="346"/>
      <c r="H74" s="347"/>
      <c r="I74" s="208"/>
      <c r="J74" s="346"/>
      <c r="K74" s="346"/>
      <c r="L74" s="346"/>
      <c r="M74" s="346"/>
      <c r="N74" s="346"/>
      <c r="O74" s="346"/>
      <c r="P74" s="346"/>
      <c r="Q74" s="524" t="s">
        <v>456</v>
      </c>
      <c r="R74" s="619" t="s">
        <v>701</v>
      </c>
      <c r="S74" s="443">
        <v>1</v>
      </c>
      <c r="T74" s="444">
        <v>18210000</v>
      </c>
      <c r="U74" s="475">
        <v>1</v>
      </c>
      <c r="V74" s="444">
        <v>18210000</v>
      </c>
      <c r="W74" s="348" t="s">
        <v>541</v>
      </c>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35"/>
      <c r="AY74" s="26"/>
      <c r="BA74" s="27"/>
    </row>
    <row r="75" spans="1:53">
      <c r="A75" s="858"/>
      <c r="B75" s="203"/>
      <c r="C75" s="481" t="s">
        <v>621</v>
      </c>
      <c r="D75" s="485" t="s">
        <v>677</v>
      </c>
      <c r="E75" s="345" t="s">
        <v>574</v>
      </c>
      <c r="F75" s="208"/>
      <c r="G75" s="346"/>
      <c r="H75" s="347"/>
      <c r="I75" s="208"/>
      <c r="J75" s="346"/>
      <c r="K75" s="346"/>
      <c r="L75" s="346"/>
      <c r="M75" s="346"/>
      <c r="N75" s="346"/>
      <c r="O75" s="346"/>
      <c r="P75" s="346"/>
      <c r="Q75" s="487"/>
      <c r="R75" s="619" t="s">
        <v>701</v>
      </c>
      <c r="S75" s="443">
        <v>1</v>
      </c>
      <c r="T75" s="444">
        <v>360000</v>
      </c>
      <c r="U75" s="475">
        <v>1</v>
      </c>
      <c r="V75" s="444">
        <v>360000</v>
      </c>
      <c r="W75" s="348" t="s">
        <v>606</v>
      </c>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35"/>
      <c r="AY75" s="26"/>
      <c r="BA75" s="27"/>
    </row>
    <row r="76" spans="1:53">
      <c r="A76" s="858"/>
      <c r="B76" s="535" t="s">
        <v>622</v>
      </c>
      <c r="C76" s="536"/>
      <c r="D76" s="542"/>
      <c r="E76" s="543"/>
      <c r="F76" s="544"/>
      <c r="G76" s="545"/>
      <c r="H76" s="546"/>
      <c r="I76" s="544"/>
      <c r="J76" s="545"/>
      <c r="K76" s="545"/>
      <c r="L76" s="545"/>
      <c r="M76" s="545"/>
      <c r="N76" s="545"/>
      <c r="O76" s="545"/>
      <c r="P76" s="545"/>
      <c r="Q76" s="547"/>
      <c r="R76" s="548"/>
      <c r="S76" s="549"/>
      <c r="T76" s="550"/>
      <c r="U76" s="551"/>
      <c r="V76" s="550">
        <f>SUM(V78:V78)</f>
        <v>28160000</v>
      </c>
      <c r="W76" s="552"/>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35"/>
      <c r="AY76" s="26"/>
      <c r="BA76" s="27"/>
    </row>
    <row r="77" spans="1:53">
      <c r="A77" s="858"/>
      <c r="B77" s="203"/>
      <c r="C77" s="481" t="s">
        <v>623</v>
      </c>
      <c r="D77" s="485" t="s">
        <v>750</v>
      </c>
      <c r="E77" s="345" t="s">
        <v>574</v>
      </c>
      <c r="F77" s="208"/>
      <c r="G77" s="346"/>
      <c r="H77" s="347"/>
      <c r="I77" s="208"/>
      <c r="J77" s="346"/>
      <c r="K77" s="346"/>
      <c r="L77" s="346"/>
      <c r="M77" s="346"/>
      <c r="N77" s="346"/>
      <c r="O77" s="346"/>
      <c r="P77" s="346"/>
      <c r="Q77" s="532"/>
      <c r="R77" s="619" t="s">
        <v>701</v>
      </c>
      <c r="S77" s="443">
        <v>1</v>
      </c>
      <c r="T77" s="444">
        <v>1000000</v>
      </c>
      <c r="U77" s="475">
        <v>1</v>
      </c>
      <c r="V77" s="444">
        <v>1000000</v>
      </c>
      <c r="W77" s="348" t="s">
        <v>592</v>
      </c>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35"/>
      <c r="AY77" s="26"/>
      <c r="BA77" s="27"/>
    </row>
    <row r="78" spans="1:53">
      <c r="A78" s="858"/>
      <c r="B78" s="203"/>
      <c r="C78" s="481" t="s">
        <v>749</v>
      </c>
      <c r="D78" s="485" t="s">
        <v>678</v>
      </c>
      <c r="E78" s="345" t="s">
        <v>574</v>
      </c>
      <c r="F78" s="208"/>
      <c r="G78" s="346"/>
      <c r="H78" s="347"/>
      <c r="I78" s="208"/>
      <c r="J78" s="346"/>
      <c r="K78" s="346"/>
      <c r="L78" s="346"/>
      <c r="M78" s="346"/>
      <c r="N78" s="346"/>
      <c r="O78" s="346"/>
      <c r="P78" s="346"/>
      <c r="Q78" s="526" t="s">
        <v>459</v>
      </c>
      <c r="R78" s="619" t="s">
        <v>701</v>
      </c>
      <c r="S78" s="443">
        <v>1</v>
      </c>
      <c r="T78" s="444">
        <v>28160000</v>
      </c>
      <c r="U78" s="475">
        <v>1</v>
      </c>
      <c r="V78" s="444">
        <v>28160000</v>
      </c>
      <c r="W78" s="348" t="s">
        <v>541</v>
      </c>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35"/>
      <c r="AY78" s="26"/>
      <c r="BA78" s="27"/>
    </row>
    <row r="79" spans="1:53">
      <c r="A79" s="858"/>
      <c r="B79" s="535" t="s">
        <v>624</v>
      </c>
      <c r="C79" s="536"/>
      <c r="D79" s="542"/>
      <c r="E79" s="543"/>
      <c r="F79" s="544"/>
      <c r="G79" s="545"/>
      <c r="H79" s="546"/>
      <c r="I79" s="544"/>
      <c r="J79" s="545"/>
      <c r="K79" s="545"/>
      <c r="L79" s="545"/>
      <c r="M79" s="545"/>
      <c r="N79" s="545"/>
      <c r="O79" s="545"/>
      <c r="P79" s="545"/>
      <c r="Q79" s="547"/>
      <c r="R79" s="548"/>
      <c r="S79" s="549"/>
      <c r="T79" s="550"/>
      <c r="U79" s="551"/>
      <c r="V79" s="550">
        <f>SUM(V81:V81)</f>
        <v>54400000</v>
      </c>
      <c r="W79" s="552"/>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35"/>
      <c r="AY79" s="26"/>
      <c r="BA79" s="27"/>
    </row>
    <row r="80" spans="1:53" ht="24" customHeight="1">
      <c r="A80" s="858"/>
      <c r="B80" s="203"/>
      <c r="C80" s="481" t="s">
        <v>625</v>
      </c>
      <c r="D80" s="485" t="s">
        <v>679</v>
      </c>
      <c r="E80" s="345" t="s">
        <v>574</v>
      </c>
      <c r="F80" s="208"/>
      <c r="G80" s="346"/>
      <c r="H80" s="347"/>
      <c r="I80" s="208"/>
      <c r="J80" s="346"/>
      <c r="K80" s="346"/>
      <c r="L80" s="346"/>
      <c r="M80" s="346"/>
      <c r="N80" s="346"/>
      <c r="O80" s="346"/>
      <c r="P80" s="346"/>
      <c r="Q80" s="887" t="s">
        <v>728</v>
      </c>
      <c r="R80" s="888"/>
      <c r="S80" s="888"/>
      <c r="T80" s="888"/>
      <c r="U80" s="888"/>
      <c r="V80" s="888"/>
      <c r="W80" s="889"/>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35"/>
      <c r="AY80" s="26"/>
      <c r="BA80" s="27"/>
    </row>
    <row r="81" spans="1:53" ht="24">
      <c r="A81" s="859"/>
      <c r="B81" s="203"/>
      <c r="C81" s="481" t="s">
        <v>727</v>
      </c>
      <c r="D81" s="485" t="s">
        <v>679</v>
      </c>
      <c r="E81" s="345" t="s">
        <v>748</v>
      </c>
      <c r="F81" s="208"/>
      <c r="G81" s="346"/>
      <c r="H81" s="347"/>
      <c r="I81" s="208"/>
      <c r="J81" s="346"/>
      <c r="K81" s="346"/>
      <c r="L81" s="346"/>
      <c r="M81" s="346"/>
      <c r="N81" s="346"/>
      <c r="O81" s="346"/>
      <c r="P81" s="346"/>
      <c r="Q81" s="526" t="s">
        <v>461</v>
      </c>
      <c r="R81" s="619" t="s">
        <v>701</v>
      </c>
      <c r="S81" s="443">
        <v>1</v>
      </c>
      <c r="T81" s="444">
        <v>47000000</v>
      </c>
      <c r="U81" s="475">
        <v>1</v>
      </c>
      <c r="V81" s="444">
        <v>54400000</v>
      </c>
      <c r="W81" s="348" t="s">
        <v>541</v>
      </c>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35"/>
      <c r="AY81" s="26"/>
      <c r="BA81" s="27"/>
    </row>
    <row r="82" spans="1:53">
      <c r="A82" s="857" t="s">
        <v>626</v>
      </c>
      <c r="B82" s="535" t="s">
        <v>627</v>
      </c>
      <c r="C82" s="536"/>
      <c r="D82" s="542"/>
      <c r="E82" s="543"/>
      <c r="F82" s="544"/>
      <c r="G82" s="545"/>
      <c r="H82" s="546"/>
      <c r="I82" s="544"/>
      <c r="J82" s="545"/>
      <c r="K82" s="545"/>
      <c r="L82" s="545"/>
      <c r="M82" s="545"/>
      <c r="N82" s="545"/>
      <c r="O82" s="545"/>
      <c r="P82" s="545"/>
      <c r="Q82" s="547"/>
      <c r="R82" s="548"/>
      <c r="S82" s="549"/>
      <c r="T82" s="550"/>
      <c r="U82" s="551"/>
      <c r="V82" s="550">
        <f>SUM(V83:V83)</f>
        <v>3108000</v>
      </c>
      <c r="W82" s="552"/>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35"/>
      <c r="AY82" s="26"/>
      <c r="BA82" s="27"/>
    </row>
    <row r="83" spans="1:53" ht="24">
      <c r="A83" s="858"/>
      <c r="B83" s="203"/>
      <c r="C83" s="481" t="s">
        <v>628</v>
      </c>
      <c r="D83" s="485" t="s">
        <v>680</v>
      </c>
      <c r="E83" s="345" t="s">
        <v>546</v>
      </c>
      <c r="F83" s="208"/>
      <c r="G83" s="346"/>
      <c r="H83" s="347"/>
      <c r="I83" s="208"/>
      <c r="J83" s="346"/>
      <c r="K83" s="346"/>
      <c r="L83" s="346"/>
      <c r="M83" s="346"/>
      <c r="N83" s="346"/>
      <c r="O83" s="346"/>
      <c r="P83" s="346"/>
      <c r="Q83" s="487"/>
      <c r="R83" s="619" t="s">
        <v>701</v>
      </c>
      <c r="S83" s="443">
        <v>1</v>
      </c>
      <c r="T83" s="444">
        <v>3108000</v>
      </c>
      <c r="U83" s="475">
        <v>1</v>
      </c>
      <c r="V83" s="444">
        <v>3108000</v>
      </c>
      <c r="W83" s="348" t="s">
        <v>541</v>
      </c>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35"/>
      <c r="AY83" s="26"/>
      <c r="BA83" s="27"/>
    </row>
    <row r="84" spans="1:53">
      <c r="A84" s="858"/>
      <c r="B84" s="203"/>
      <c r="C84" s="481" t="s">
        <v>757</v>
      </c>
      <c r="D84" s="485" t="s">
        <v>758</v>
      </c>
      <c r="E84" s="345" t="s">
        <v>756</v>
      </c>
      <c r="F84" s="208"/>
      <c r="G84" s="346"/>
      <c r="H84" s="347"/>
      <c r="I84" s="208"/>
      <c r="J84" s="346"/>
      <c r="K84" s="346"/>
      <c r="L84" s="346"/>
      <c r="M84" s="346"/>
      <c r="N84" s="346"/>
      <c r="O84" s="346"/>
      <c r="P84" s="346"/>
      <c r="Q84" s="487"/>
      <c r="R84" s="619" t="s">
        <v>701</v>
      </c>
      <c r="S84" s="443">
        <v>1</v>
      </c>
      <c r="T84" s="444">
        <v>2760000</v>
      </c>
      <c r="U84" s="475">
        <v>1</v>
      </c>
      <c r="V84" s="444">
        <v>2760000</v>
      </c>
      <c r="W84" s="348" t="s">
        <v>539</v>
      </c>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35"/>
      <c r="AY84" s="26"/>
      <c r="BA84" s="27"/>
    </row>
    <row r="85" spans="1:53">
      <c r="A85" s="858"/>
      <c r="B85" s="535" t="s">
        <v>629</v>
      </c>
      <c r="C85" s="536"/>
      <c r="D85" s="542"/>
      <c r="E85" s="543"/>
      <c r="F85" s="544"/>
      <c r="G85" s="545"/>
      <c r="H85" s="546"/>
      <c r="I85" s="544"/>
      <c r="J85" s="545"/>
      <c r="K85" s="545"/>
      <c r="L85" s="545"/>
      <c r="M85" s="545"/>
      <c r="N85" s="545"/>
      <c r="O85" s="545"/>
      <c r="P85" s="545"/>
      <c r="Q85" s="547"/>
      <c r="R85" s="548"/>
      <c r="S85" s="549"/>
      <c r="T85" s="550"/>
      <c r="U85" s="551"/>
      <c r="V85" s="550">
        <f>SUM(V86:V89)</f>
        <v>5890000</v>
      </c>
      <c r="W85" s="552"/>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35"/>
      <c r="AY85" s="26"/>
      <c r="BA85" s="27"/>
    </row>
    <row r="86" spans="1:53" ht="36">
      <c r="A86" s="858"/>
      <c r="B86" s="203"/>
      <c r="C86" s="481" t="s">
        <v>630</v>
      </c>
      <c r="D86" s="485" t="s">
        <v>681</v>
      </c>
      <c r="E86" s="345"/>
      <c r="F86" s="208"/>
      <c r="G86" s="346"/>
      <c r="H86" s="347"/>
      <c r="I86" s="208"/>
      <c r="J86" s="346"/>
      <c r="K86" s="346"/>
      <c r="L86" s="346"/>
      <c r="M86" s="346"/>
      <c r="N86" s="346"/>
      <c r="O86" s="346"/>
      <c r="P86" s="346"/>
      <c r="Q86" s="487"/>
      <c r="R86" s="619" t="s">
        <v>701</v>
      </c>
      <c r="S86" s="443">
        <v>1</v>
      </c>
      <c r="T86" s="444">
        <v>1860000</v>
      </c>
      <c r="U86" s="475">
        <v>1</v>
      </c>
      <c r="V86" s="444">
        <v>1860000</v>
      </c>
      <c r="W86" s="348" t="s">
        <v>539</v>
      </c>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35"/>
      <c r="AY86" s="26"/>
      <c r="BA86" s="27"/>
    </row>
    <row r="87" spans="1:53" ht="36">
      <c r="A87" s="858"/>
      <c r="B87" s="203"/>
      <c r="C87" s="481" t="s">
        <v>631</v>
      </c>
      <c r="D87" s="485" t="s">
        <v>681</v>
      </c>
      <c r="E87" s="345"/>
      <c r="F87" s="208"/>
      <c r="G87" s="346"/>
      <c r="H87" s="347"/>
      <c r="I87" s="208"/>
      <c r="J87" s="346"/>
      <c r="K87" s="346"/>
      <c r="L87" s="346"/>
      <c r="M87" s="346"/>
      <c r="N87" s="346"/>
      <c r="O87" s="346"/>
      <c r="P87" s="346"/>
      <c r="Q87" s="487"/>
      <c r="R87" s="619" t="s">
        <v>701</v>
      </c>
      <c r="S87" s="443">
        <v>1</v>
      </c>
      <c r="T87" s="444">
        <v>1500000</v>
      </c>
      <c r="U87" s="475">
        <v>1</v>
      </c>
      <c r="V87" s="444">
        <v>1500000</v>
      </c>
      <c r="W87" s="348" t="s">
        <v>541</v>
      </c>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35"/>
      <c r="AY87" s="26"/>
      <c r="BA87" s="27"/>
    </row>
    <row r="88" spans="1:53">
      <c r="A88" s="858"/>
      <c r="B88" s="203"/>
      <c r="C88" s="481" t="s">
        <v>632</v>
      </c>
      <c r="D88" s="485" t="s">
        <v>682</v>
      </c>
      <c r="E88" s="345"/>
      <c r="F88" s="208"/>
      <c r="G88" s="346"/>
      <c r="H88" s="347"/>
      <c r="I88" s="208"/>
      <c r="J88" s="346"/>
      <c r="K88" s="346"/>
      <c r="L88" s="346"/>
      <c r="M88" s="346"/>
      <c r="N88" s="346"/>
      <c r="O88" s="346"/>
      <c r="P88" s="346"/>
      <c r="Q88" s="487"/>
      <c r="R88" s="619" t="s">
        <v>701</v>
      </c>
      <c r="S88" s="443">
        <v>1</v>
      </c>
      <c r="T88" s="444">
        <v>1330000</v>
      </c>
      <c r="U88" s="475">
        <v>1</v>
      </c>
      <c r="V88" s="444">
        <v>1330000</v>
      </c>
      <c r="W88" s="348" t="s">
        <v>539</v>
      </c>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35"/>
      <c r="AY88" s="26"/>
      <c r="BA88" s="27"/>
    </row>
    <row r="89" spans="1:53">
      <c r="A89" s="858"/>
      <c r="B89" s="203"/>
      <c r="C89" s="481" t="s">
        <v>633</v>
      </c>
      <c r="D89" s="485" t="s">
        <v>682</v>
      </c>
      <c r="E89" s="345"/>
      <c r="F89" s="208"/>
      <c r="G89" s="346"/>
      <c r="H89" s="347"/>
      <c r="I89" s="208"/>
      <c r="J89" s="346"/>
      <c r="K89" s="346"/>
      <c r="L89" s="346"/>
      <c r="M89" s="346"/>
      <c r="N89" s="346"/>
      <c r="O89" s="346"/>
      <c r="P89" s="346"/>
      <c r="Q89" s="487"/>
      <c r="R89" s="619" t="s">
        <v>701</v>
      </c>
      <c r="S89" s="443">
        <v>1</v>
      </c>
      <c r="T89" s="444">
        <v>1200000</v>
      </c>
      <c r="U89" s="475">
        <v>1</v>
      </c>
      <c r="V89" s="444">
        <v>1200000</v>
      </c>
      <c r="W89" s="348" t="s">
        <v>541</v>
      </c>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35"/>
      <c r="AY89" s="26"/>
      <c r="BA89" s="27"/>
    </row>
    <row r="90" spans="1:53">
      <c r="A90" s="858"/>
      <c r="B90" s="535" t="s">
        <v>634</v>
      </c>
      <c r="C90" s="536"/>
      <c r="D90" s="542"/>
      <c r="E90" s="543"/>
      <c r="F90" s="544"/>
      <c r="G90" s="545"/>
      <c r="H90" s="546"/>
      <c r="I90" s="544"/>
      <c r="J90" s="545"/>
      <c r="K90" s="545"/>
      <c r="L90" s="545"/>
      <c r="M90" s="545"/>
      <c r="N90" s="545"/>
      <c r="O90" s="545"/>
      <c r="P90" s="545"/>
      <c r="Q90" s="547"/>
      <c r="R90" s="548"/>
      <c r="S90" s="549"/>
      <c r="T90" s="550"/>
      <c r="U90" s="551"/>
      <c r="V90" s="550">
        <f>SUM(V91:V91)</f>
        <v>552000</v>
      </c>
      <c r="W90" s="552"/>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35"/>
      <c r="AY90" s="26"/>
      <c r="BA90" s="27"/>
    </row>
    <row r="91" spans="1:53" ht="24.6" thickBot="1">
      <c r="A91" s="886"/>
      <c r="B91" s="349"/>
      <c r="C91" s="484" t="s">
        <v>635</v>
      </c>
      <c r="D91" s="486" t="s">
        <v>683</v>
      </c>
      <c r="E91" s="350"/>
      <c r="F91" s="351"/>
      <c r="G91" s="352"/>
      <c r="H91" s="353"/>
      <c r="I91" s="351"/>
      <c r="J91" s="352"/>
      <c r="K91" s="352"/>
      <c r="L91" s="352"/>
      <c r="M91" s="352"/>
      <c r="N91" s="352"/>
      <c r="O91" s="352"/>
      <c r="P91" s="352"/>
      <c r="Q91" s="488"/>
      <c r="R91" s="626" t="s">
        <v>701</v>
      </c>
      <c r="S91" s="445">
        <v>1</v>
      </c>
      <c r="T91" s="446">
        <v>552000</v>
      </c>
      <c r="U91" s="476">
        <v>1</v>
      </c>
      <c r="V91" s="446">
        <v>552000</v>
      </c>
      <c r="W91" s="354" t="s">
        <v>547</v>
      </c>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35"/>
      <c r="AY91" s="26"/>
      <c r="BA91" s="27"/>
    </row>
    <row r="92" spans="1:53">
      <c r="A92" s="216"/>
      <c r="B92" s="216"/>
      <c r="C92" s="216" t="s">
        <v>725</v>
      </c>
      <c r="D92" s="216"/>
      <c r="E92" s="216"/>
      <c r="F92" s="217"/>
      <c r="G92" s="15"/>
      <c r="H92" s="218"/>
      <c r="I92" s="15"/>
      <c r="J92" s="15"/>
      <c r="K92" s="15"/>
      <c r="L92" s="15"/>
      <c r="M92" s="15"/>
      <c r="N92" s="15"/>
      <c r="O92" s="15"/>
      <c r="P92" s="15"/>
      <c r="Q92" s="219"/>
      <c r="R92" s="220"/>
      <c r="S92" s="220"/>
      <c r="T92" s="220"/>
      <c r="U92" s="471"/>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1"/>
      <c r="AX92" s="17"/>
      <c r="BA92" s="14"/>
    </row>
    <row r="93" spans="1:53">
      <c r="A93" s="216"/>
      <c r="B93" s="222"/>
      <c r="C93" s="216"/>
      <c r="D93" s="216"/>
      <c r="E93" s="216"/>
      <c r="F93" s="217"/>
      <c r="G93" s="7"/>
      <c r="H93" s="223"/>
      <c r="I93" s="7"/>
      <c r="Q93" s="219"/>
      <c r="R93" s="9"/>
      <c r="S93" s="9"/>
      <c r="T93" s="9"/>
      <c r="U93" s="472"/>
      <c r="V93" s="9"/>
      <c r="W93" s="9"/>
      <c r="X93" s="9"/>
      <c r="Y93" s="9"/>
      <c r="Z93" s="9"/>
      <c r="AA93" s="9"/>
      <c r="AB93" s="9"/>
      <c r="AF93" s="342"/>
      <c r="AN93" s="17"/>
      <c r="AO93" s="11"/>
      <c r="AP93" s="1"/>
      <c r="AQ93" s="14"/>
      <c r="AR93" s="1"/>
      <c r="AS93" s="1"/>
      <c r="AT93" s="1"/>
      <c r="AU93" s="1"/>
      <c r="AV93" s="1"/>
      <c r="AW93" s="1"/>
      <c r="AX93" s="1"/>
      <c r="AY93" s="1"/>
      <c r="BA93" s="1"/>
    </row>
    <row r="94" spans="1:53">
      <c r="A94" s="216"/>
      <c r="B94" s="222"/>
      <c r="C94" s="216"/>
      <c r="D94" s="216"/>
      <c r="E94" s="216"/>
      <c r="F94" s="217"/>
      <c r="G94" s="7"/>
      <c r="H94" s="223"/>
      <c r="I94" s="7"/>
      <c r="Q94" s="219"/>
      <c r="R94" s="9"/>
      <c r="S94" s="9"/>
      <c r="T94" s="9"/>
      <c r="U94" s="472"/>
      <c r="V94" s="9"/>
      <c r="W94" s="9"/>
      <c r="X94" s="9"/>
      <c r="Y94" s="9"/>
      <c r="Z94" s="9"/>
      <c r="AA94" s="9"/>
      <c r="AB94" s="9"/>
      <c r="AP94" s="9"/>
      <c r="AX94" s="1"/>
      <c r="AY94" s="1"/>
      <c r="BA94" s="1"/>
    </row>
    <row r="95" spans="1:53">
      <c r="R95" s="9"/>
      <c r="S95" s="9"/>
      <c r="T95" s="9"/>
      <c r="U95" s="472"/>
      <c r="V95" s="9"/>
      <c r="W95" s="9"/>
      <c r="X95" s="9"/>
      <c r="Y95" s="9"/>
      <c r="Z95" s="9"/>
      <c r="AA95" s="9"/>
      <c r="AB95" s="9"/>
      <c r="AP95" s="9"/>
      <c r="AX95" s="355"/>
      <c r="AY95" s="1"/>
      <c r="BA95" s="1"/>
    </row>
    <row r="96" spans="1:53" s="95" customFormat="1">
      <c r="B96" s="96"/>
      <c r="C96" s="97"/>
      <c r="D96" s="97"/>
      <c r="E96" s="97"/>
      <c r="F96" s="98"/>
      <c r="G96" s="99"/>
      <c r="H96" s="100"/>
      <c r="I96" s="99"/>
      <c r="J96" s="101"/>
      <c r="K96" s="101"/>
      <c r="L96" s="101"/>
      <c r="M96" s="101"/>
      <c r="N96" s="101"/>
      <c r="O96" s="101"/>
      <c r="P96" s="101"/>
      <c r="Q96" s="224"/>
      <c r="R96" s="225"/>
      <c r="S96" s="225"/>
      <c r="T96" s="225"/>
      <c r="U96" s="473"/>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356"/>
    </row>
    <row r="97" spans="2:50" s="1" customFormat="1">
      <c r="B97" s="2"/>
      <c r="C97" s="3"/>
      <c r="D97" s="3"/>
      <c r="E97" s="3"/>
      <c r="F97" s="4"/>
      <c r="G97" s="5"/>
      <c r="H97" s="6"/>
      <c r="I97" s="5"/>
      <c r="J97" s="7"/>
      <c r="K97" s="7"/>
      <c r="L97" s="7"/>
      <c r="M97" s="7"/>
      <c r="N97" s="7"/>
      <c r="O97" s="7"/>
      <c r="P97" s="7"/>
      <c r="Q97" s="103"/>
      <c r="R97" s="106"/>
      <c r="S97" s="106"/>
      <c r="T97" s="106"/>
      <c r="U97" s="472"/>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X97" s="355"/>
    </row>
    <row r="98" spans="2:50" s="1" customFormat="1">
      <c r="B98" s="2"/>
      <c r="C98" s="3"/>
      <c r="D98" s="3"/>
      <c r="E98" s="3"/>
      <c r="F98" s="4"/>
      <c r="G98" s="5"/>
      <c r="H98" s="6"/>
      <c r="I98" s="5"/>
      <c r="J98" s="7"/>
      <c r="K98" s="7"/>
      <c r="L98" s="7"/>
      <c r="M98" s="7"/>
      <c r="N98" s="7"/>
      <c r="O98" s="7"/>
      <c r="P98" s="7"/>
      <c r="Q98" s="8"/>
      <c r="R98" s="106"/>
      <c r="S98" s="106"/>
      <c r="T98" s="106"/>
      <c r="U98" s="472"/>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X98" s="355"/>
    </row>
    <row r="99" spans="2:50" s="1" customFormat="1">
      <c r="B99" s="2"/>
      <c r="C99" s="3"/>
      <c r="D99" s="3"/>
      <c r="E99" s="3"/>
      <c r="F99" s="4"/>
      <c r="G99" s="5"/>
      <c r="H99" s="6"/>
      <c r="I99" s="5"/>
      <c r="J99" s="7"/>
      <c r="K99" s="7"/>
      <c r="L99" s="7"/>
      <c r="M99" s="7"/>
      <c r="N99" s="7"/>
      <c r="O99" s="7"/>
      <c r="P99" s="7"/>
      <c r="Q99" s="8"/>
      <c r="R99" s="9"/>
      <c r="S99" s="9"/>
      <c r="T99" s="9"/>
      <c r="U99" s="472"/>
      <c r="V99" s="9"/>
      <c r="W99" s="9"/>
      <c r="X99" s="9"/>
      <c r="Y99" s="9"/>
      <c r="Z99" s="9"/>
      <c r="AA99" s="9"/>
      <c r="AB99" s="9"/>
      <c r="AC99" s="9"/>
      <c r="AD99" s="9"/>
      <c r="AE99" s="9"/>
      <c r="AF99" s="342"/>
      <c r="AG99" s="9"/>
      <c r="AH99" s="9"/>
      <c r="AI99" s="9"/>
      <c r="AJ99" s="9"/>
      <c r="AK99" s="9"/>
      <c r="AL99" s="9"/>
      <c r="AM99" s="106"/>
      <c r="AN99" s="17"/>
      <c r="AO99" s="11"/>
      <c r="AQ99" s="14"/>
      <c r="AX99" s="355"/>
    </row>
    <row r="100" spans="2:50" s="1" customFormat="1">
      <c r="B100" s="2"/>
      <c r="C100" s="3"/>
      <c r="D100" s="3"/>
      <c r="E100" s="3"/>
      <c r="F100" s="4"/>
      <c r="G100" s="5"/>
      <c r="H100" s="6"/>
      <c r="I100" s="5"/>
      <c r="J100" s="7"/>
      <c r="K100" s="7"/>
      <c r="L100" s="7"/>
      <c r="M100" s="7"/>
      <c r="N100" s="7"/>
      <c r="O100" s="7"/>
      <c r="P100" s="7"/>
      <c r="Q100" s="8"/>
      <c r="R100" s="9"/>
      <c r="S100" s="9"/>
      <c r="T100" s="9"/>
      <c r="U100" s="472"/>
      <c r="V100" s="9"/>
      <c r="W100" s="9"/>
      <c r="X100" s="9"/>
      <c r="Y100" s="9"/>
      <c r="Z100" s="9"/>
      <c r="AA100" s="9"/>
      <c r="AB100" s="9"/>
      <c r="AC100" s="9"/>
      <c r="AD100" s="9"/>
      <c r="AE100" s="9"/>
      <c r="AF100" s="342"/>
      <c r="AG100" s="9"/>
      <c r="AH100" s="9"/>
      <c r="AI100" s="9"/>
      <c r="AJ100" s="9"/>
      <c r="AK100" s="9"/>
      <c r="AL100" s="9"/>
      <c r="AM100" s="9"/>
      <c r="AN100" s="17"/>
      <c r="AO100" s="11"/>
      <c r="AQ100" s="14"/>
      <c r="AX100" s="355"/>
    </row>
    <row r="101" spans="2:50" s="1" customFormat="1">
      <c r="B101" s="2"/>
      <c r="C101" s="3"/>
      <c r="D101" s="3"/>
      <c r="E101" s="3"/>
      <c r="F101" s="4"/>
      <c r="G101" s="5"/>
      <c r="H101" s="6"/>
      <c r="I101" s="5"/>
      <c r="J101" s="7"/>
      <c r="K101" s="7"/>
      <c r="L101" s="7"/>
      <c r="M101" s="7"/>
      <c r="N101" s="7"/>
      <c r="O101" s="7"/>
      <c r="P101" s="7"/>
      <c r="Q101" s="8"/>
      <c r="R101" s="9"/>
      <c r="S101" s="9"/>
      <c r="T101" s="9"/>
      <c r="U101" s="472"/>
      <c r="V101" s="9"/>
      <c r="W101" s="9"/>
      <c r="X101" s="9"/>
      <c r="Y101" s="9"/>
      <c r="Z101" s="9"/>
      <c r="AA101" s="9"/>
      <c r="AB101" s="9"/>
      <c r="AC101" s="9"/>
      <c r="AD101" s="9"/>
      <c r="AE101" s="9"/>
      <c r="AF101" s="342"/>
      <c r="AG101" s="9"/>
      <c r="AH101" s="9"/>
      <c r="AI101" s="9"/>
      <c r="AJ101" s="9"/>
      <c r="AK101" s="9"/>
      <c r="AL101" s="9"/>
      <c r="AM101" s="9"/>
      <c r="AN101" s="17"/>
      <c r="AO101" s="11"/>
      <c r="AQ101" s="14"/>
      <c r="AX101" s="355"/>
    </row>
    <row r="102" spans="2:50" s="1" customFormat="1">
      <c r="B102" s="2"/>
      <c r="C102" s="3"/>
      <c r="D102" s="3"/>
      <c r="E102" s="3"/>
      <c r="F102" s="4"/>
      <c r="G102" s="5"/>
      <c r="H102" s="6"/>
      <c r="I102" s="5"/>
      <c r="J102" s="7"/>
      <c r="K102" s="7"/>
      <c r="L102" s="7"/>
      <c r="M102" s="7"/>
      <c r="N102" s="7"/>
      <c r="O102" s="7"/>
      <c r="P102" s="7"/>
      <c r="Q102" s="8"/>
      <c r="R102" s="9"/>
      <c r="S102" s="9"/>
      <c r="T102" s="9"/>
      <c r="U102" s="472"/>
      <c r="V102" s="9"/>
      <c r="W102" s="9"/>
      <c r="X102" s="9"/>
      <c r="Y102" s="9"/>
      <c r="Z102" s="9"/>
      <c r="AA102" s="9"/>
      <c r="AB102" s="9"/>
      <c r="AC102" s="9"/>
      <c r="AD102" s="9"/>
      <c r="AE102" s="9"/>
      <c r="AF102" s="342"/>
      <c r="AG102" s="9"/>
      <c r="AH102" s="9"/>
      <c r="AI102" s="9"/>
      <c r="AJ102" s="9"/>
      <c r="AK102" s="9"/>
      <c r="AL102" s="9"/>
      <c r="AM102" s="9"/>
      <c r="AN102" s="17"/>
      <c r="AO102" s="11"/>
      <c r="AQ102" s="14"/>
      <c r="AX102" s="355"/>
    </row>
    <row r="103" spans="2:50" s="1" customFormat="1">
      <c r="B103" s="2"/>
      <c r="C103" s="3"/>
      <c r="D103" s="3"/>
      <c r="E103" s="3"/>
      <c r="F103" s="4"/>
      <c r="G103" s="5"/>
      <c r="H103" s="6"/>
      <c r="I103" s="5"/>
      <c r="J103" s="7"/>
      <c r="K103" s="7"/>
      <c r="L103" s="7"/>
      <c r="M103" s="7"/>
      <c r="N103" s="7"/>
      <c r="O103" s="7"/>
      <c r="P103" s="7"/>
      <c r="Q103" s="8"/>
      <c r="R103" s="9"/>
      <c r="S103" s="9"/>
      <c r="T103" s="9"/>
      <c r="U103" s="472"/>
      <c r="V103" s="9"/>
      <c r="W103" s="9"/>
      <c r="X103" s="9"/>
      <c r="Y103" s="9"/>
      <c r="Z103" s="9"/>
      <c r="AA103" s="9"/>
      <c r="AB103" s="9"/>
      <c r="AC103" s="9"/>
      <c r="AD103" s="9"/>
      <c r="AE103" s="9"/>
      <c r="AF103" s="342"/>
      <c r="AG103" s="9"/>
      <c r="AH103" s="9"/>
      <c r="AI103" s="9"/>
      <c r="AJ103" s="9"/>
      <c r="AK103" s="9"/>
      <c r="AL103" s="9"/>
      <c r="AM103" s="9"/>
      <c r="AN103" s="17"/>
      <c r="AO103" s="11"/>
      <c r="AQ103" s="14"/>
      <c r="AX103" s="355"/>
    </row>
    <row r="104" spans="2:50" s="1" customFormat="1">
      <c r="B104" s="2"/>
      <c r="C104" s="3"/>
      <c r="D104" s="3"/>
      <c r="E104" s="3"/>
      <c r="F104" s="4"/>
      <c r="G104" s="5"/>
      <c r="H104" s="6"/>
      <c r="I104" s="5"/>
      <c r="J104" s="7"/>
      <c r="K104" s="7"/>
      <c r="L104" s="7"/>
      <c r="M104" s="7"/>
      <c r="N104" s="7"/>
      <c r="O104" s="7"/>
      <c r="P104" s="7"/>
      <c r="Q104" s="8"/>
      <c r="R104" s="9"/>
      <c r="S104" s="9"/>
      <c r="T104" s="9"/>
      <c r="U104" s="472"/>
      <c r="V104" s="9"/>
      <c r="W104" s="9"/>
      <c r="X104" s="9"/>
      <c r="Y104" s="9"/>
      <c r="Z104" s="9"/>
      <c r="AA104" s="9"/>
      <c r="AB104" s="9"/>
      <c r="AC104" s="9"/>
      <c r="AD104" s="9"/>
      <c r="AE104" s="9"/>
      <c r="AF104" s="342"/>
      <c r="AG104" s="9"/>
      <c r="AH104" s="9"/>
      <c r="AI104" s="9"/>
      <c r="AJ104" s="9"/>
      <c r="AK104" s="9"/>
      <c r="AL104" s="9"/>
      <c r="AM104" s="9"/>
      <c r="AN104" s="17"/>
      <c r="AO104" s="11"/>
      <c r="AQ104" s="14"/>
      <c r="AX104" s="355"/>
    </row>
    <row r="105" spans="2:50" s="1" customFormat="1">
      <c r="B105" s="2"/>
      <c r="C105" s="3"/>
      <c r="D105" s="3"/>
      <c r="E105" s="3"/>
      <c r="F105" s="4"/>
      <c r="G105" s="5"/>
      <c r="H105" s="6"/>
      <c r="I105" s="5"/>
      <c r="J105" s="7"/>
      <c r="K105" s="7"/>
      <c r="L105" s="7"/>
      <c r="M105" s="7"/>
      <c r="N105" s="7"/>
      <c r="O105" s="7"/>
      <c r="P105" s="7"/>
      <c r="Q105" s="8"/>
      <c r="R105" s="9"/>
      <c r="S105" s="9"/>
      <c r="T105" s="9"/>
      <c r="U105" s="472"/>
      <c r="V105" s="9"/>
      <c r="W105" s="9"/>
      <c r="X105" s="9"/>
      <c r="Y105" s="9"/>
      <c r="Z105" s="9"/>
      <c r="AA105" s="9"/>
      <c r="AB105" s="9"/>
      <c r="AC105" s="9"/>
      <c r="AD105" s="9"/>
      <c r="AE105" s="9"/>
      <c r="AF105" s="342"/>
      <c r="AG105" s="9"/>
      <c r="AH105" s="9"/>
      <c r="AI105" s="9"/>
      <c r="AJ105" s="9"/>
      <c r="AK105" s="9"/>
      <c r="AL105" s="9"/>
      <c r="AM105" s="9"/>
      <c r="AN105" s="17"/>
      <c r="AO105" s="11"/>
      <c r="AQ105" s="14"/>
      <c r="AX105" s="355"/>
    </row>
    <row r="106" spans="2:50" s="1" customFormat="1">
      <c r="B106" s="2"/>
      <c r="C106" s="3"/>
      <c r="D106" s="3"/>
      <c r="E106" s="3"/>
      <c r="F106" s="4"/>
      <c r="G106" s="5"/>
      <c r="H106" s="6"/>
      <c r="I106" s="5"/>
      <c r="J106" s="7"/>
      <c r="K106" s="7"/>
      <c r="L106" s="7"/>
      <c r="M106" s="7"/>
      <c r="N106" s="7"/>
      <c r="O106" s="7"/>
      <c r="P106" s="7"/>
      <c r="Q106" s="8"/>
      <c r="R106" s="9"/>
      <c r="S106" s="9"/>
      <c r="T106" s="9"/>
      <c r="U106" s="472"/>
      <c r="V106" s="9"/>
      <c r="W106" s="9"/>
      <c r="X106" s="9"/>
      <c r="Y106" s="9"/>
      <c r="Z106" s="9"/>
      <c r="AA106" s="9"/>
      <c r="AB106" s="9"/>
      <c r="AC106" s="9"/>
      <c r="AD106" s="9"/>
      <c r="AE106" s="9"/>
      <c r="AF106" s="342"/>
      <c r="AG106" s="9"/>
      <c r="AH106" s="9"/>
      <c r="AI106" s="9"/>
      <c r="AJ106" s="9"/>
      <c r="AK106" s="9"/>
      <c r="AL106" s="9"/>
      <c r="AM106" s="9"/>
      <c r="AN106" s="17"/>
      <c r="AO106" s="11"/>
      <c r="AQ106" s="14"/>
      <c r="AX106" s="355"/>
    </row>
    <row r="107" spans="2:50" s="1" customFormat="1">
      <c r="B107" s="2"/>
      <c r="C107" s="3"/>
      <c r="D107" s="3"/>
      <c r="E107" s="3"/>
      <c r="F107" s="4"/>
      <c r="G107" s="5"/>
      <c r="H107" s="6"/>
      <c r="I107" s="5"/>
      <c r="J107" s="7"/>
      <c r="K107" s="7"/>
      <c r="L107" s="7"/>
      <c r="M107" s="7"/>
      <c r="N107" s="7"/>
      <c r="O107" s="7"/>
      <c r="P107" s="7"/>
      <c r="Q107" s="8"/>
      <c r="R107" s="9"/>
      <c r="S107" s="9"/>
      <c r="T107" s="9"/>
      <c r="U107" s="472"/>
      <c r="V107" s="9"/>
      <c r="W107" s="9"/>
      <c r="X107" s="9"/>
      <c r="Y107" s="9"/>
      <c r="Z107" s="9"/>
      <c r="AA107" s="9"/>
      <c r="AB107" s="9"/>
      <c r="AC107" s="9"/>
      <c r="AD107" s="9"/>
      <c r="AE107" s="9"/>
      <c r="AF107" s="342"/>
      <c r="AG107" s="9"/>
      <c r="AH107" s="9"/>
      <c r="AI107" s="9"/>
      <c r="AJ107" s="9"/>
      <c r="AK107" s="9"/>
      <c r="AL107" s="9"/>
      <c r="AM107" s="9"/>
      <c r="AN107" s="17"/>
      <c r="AO107" s="11"/>
      <c r="AQ107" s="14"/>
      <c r="AX107" s="355"/>
    </row>
    <row r="108" spans="2:50" s="1" customFormat="1">
      <c r="B108" s="2"/>
      <c r="C108" s="3"/>
      <c r="D108" s="3"/>
      <c r="E108" s="3"/>
      <c r="F108" s="4"/>
      <c r="G108" s="5"/>
      <c r="H108" s="6"/>
      <c r="I108" s="5"/>
      <c r="J108" s="7"/>
      <c r="K108" s="7"/>
      <c r="L108" s="7"/>
      <c r="M108" s="7"/>
      <c r="N108" s="7"/>
      <c r="O108" s="7"/>
      <c r="P108" s="7"/>
      <c r="Q108" s="8"/>
      <c r="R108" s="9"/>
      <c r="S108" s="9"/>
      <c r="T108" s="9"/>
      <c r="U108" s="472"/>
      <c r="V108" s="9"/>
      <c r="W108" s="9"/>
      <c r="X108" s="9"/>
      <c r="Y108" s="9"/>
      <c r="Z108" s="9"/>
      <c r="AA108" s="9"/>
      <c r="AB108" s="9"/>
      <c r="AC108" s="9"/>
      <c r="AD108" s="9"/>
      <c r="AE108" s="9"/>
      <c r="AF108" s="342"/>
      <c r="AG108" s="9"/>
      <c r="AH108" s="9"/>
      <c r="AI108" s="9"/>
      <c r="AJ108" s="9"/>
      <c r="AK108" s="9"/>
      <c r="AL108" s="9"/>
      <c r="AM108" s="9"/>
      <c r="AN108" s="17"/>
      <c r="AO108" s="11"/>
      <c r="AQ108" s="14"/>
      <c r="AX108" s="355"/>
    </row>
    <row r="109" spans="2:50" s="1" customFormat="1">
      <c r="B109" s="2"/>
      <c r="C109" s="3"/>
      <c r="D109" s="3"/>
      <c r="E109" s="3"/>
      <c r="F109" s="4"/>
      <c r="G109" s="5"/>
      <c r="H109" s="6"/>
      <c r="I109" s="5"/>
      <c r="J109" s="7"/>
      <c r="K109" s="7"/>
      <c r="L109" s="7"/>
      <c r="M109" s="7"/>
      <c r="N109" s="7"/>
      <c r="O109" s="7"/>
      <c r="P109" s="7"/>
      <c r="Q109" s="8"/>
      <c r="R109" s="9"/>
      <c r="S109" s="9"/>
      <c r="T109" s="9"/>
      <c r="U109" s="472"/>
      <c r="V109" s="9"/>
      <c r="W109" s="9"/>
      <c r="X109" s="9"/>
      <c r="Y109" s="9"/>
      <c r="Z109" s="9"/>
      <c r="AA109" s="9"/>
      <c r="AB109" s="9"/>
      <c r="AC109" s="9"/>
      <c r="AD109" s="9"/>
      <c r="AE109" s="9"/>
      <c r="AF109" s="342"/>
      <c r="AG109" s="9"/>
      <c r="AH109" s="9"/>
      <c r="AI109" s="9"/>
      <c r="AJ109" s="9"/>
      <c r="AK109" s="9"/>
      <c r="AL109" s="9"/>
      <c r="AM109" s="9"/>
      <c r="AN109" s="17"/>
      <c r="AO109" s="11"/>
      <c r="AQ109" s="14"/>
      <c r="AX109" s="355"/>
    </row>
    <row r="110" spans="2:50" s="1" customFormat="1">
      <c r="B110" s="2"/>
      <c r="C110" s="3"/>
      <c r="D110" s="3"/>
      <c r="E110" s="3"/>
      <c r="F110" s="4"/>
      <c r="G110" s="5"/>
      <c r="H110" s="6"/>
      <c r="I110" s="5"/>
      <c r="J110" s="7"/>
      <c r="K110" s="7"/>
      <c r="L110" s="7"/>
      <c r="M110" s="7"/>
      <c r="N110" s="7"/>
      <c r="O110" s="7"/>
      <c r="P110" s="7"/>
      <c r="Q110" s="8"/>
      <c r="R110" s="9"/>
      <c r="S110" s="9"/>
      <c r="T110" s="9"/>
      <c r="U110" s="472"/>
      <c r="V110" s="9"/>
      <c r="W110" s="9"/>
      <c r="X110" s="9"/>
      <c r="Y110" s="9"/>
      <c r="Z110" s="9"/>
      <c r="AA110" s="9"/>
      <c r="AB110" s="9"/>
      <c r="AC110" s="9"/>
      <c r="AD110" s="9"/>
      <c r="AE110" s="9"/>
      <c r="AF110" s="342"/>
      <c r="AG110" s="9"/>
      <c r="AH110" s="9"/>
      <c r="AI110" s="9"/>
      <c r="AJ110" s="9"/>
      <c r="AK110" s="9"/>
      <c r="AL110" s="9"/>
      <c r="AM110" s="9"/>
      <c r="AN110" s="17"/>
      <c r="AO110" s="11"/>
      <c r="AQ110" s="14"/>
      <c r="AX110" s="355"/>
    </row>
    <row r="111" spans="2:50" s="1" customFormat="1">
      <c r="B111" s="2"/>
      <c r="C111" s="3"/>
      <c r="D111" s="3"/>
      <c r="E111" s="3"/>
      <c r="F111" s="4"/>
      <c r="G111" s="5"/>
      <c r="H111" s="6"/>
      <c r="I111" s="5"/>
      <c r="J111" s="7"/>
      <c r="K111" s="7"/>
      <c r="L111" s="7"/>
      <c r="M111" s="7"/>
      <c r="N111" s="7"/>
      <c r="O111" s="7"/>
      <c r="P111" s="7"/>
      <c r="Q111" s="8"/>
      <c r="R111" s="9"/>
      <c r="S111" s="9"/>
      <c r="T111" s="9"/>
      <c r="U111" s="472"/>
      <c r="V111" s="9"/>
      <c r="W111" s="9"/>
      <c r="X111" s="9"/>
      <c r="Y111" s="9"/>
      <c r="Z111" s="9"/>
      <c r="AA111" s="9"/>
      <c r="AB111" s="9"/>
      <c r="AC111" s="9"/>
      <c r="AD111" s="9"/>
      <c r="AE111" s="9"/>
      <c r="AF111" s="342"/>
      <c r="AG111" s="9"/>
      <c r="AH111" s="9"/>
      <c r="AI111" s="9"/>
      <c r="AJ111" s="9"/>
      <c r="AK111" s="9"/>
      <c r="AL111" s="9"/>
      <c r="AM111" s="9"/>
      <c r="AN111" s="17"/>
      <c r="AO111" s="11"/>
      <c r="AQ111" s="14"/>
      <c r="AX111" s="355"/>
    </row>
    <row r="112" spans="2:50" s="1" customFormat="1">
      <c r="B112" s="2"/>
      <c r="C112" s="3"/>
      <c r="D112" s="3"/>
      <c r="E112" s="3"/>
      <c r="F112" s="4"/>
      <c r="G112" s="5"/>
      <c r="H112" s="6"/>
      <c r="I112" s="5"/>
      <c r="J112" s="7"/>
      <c r="K112" s="7"/>
      <c r="L112" s="7"/>
      <c r="M112" s="7"/>
      <c r="N112" s="7"/>
      <c r="O112" s="7"/>
      <c r="P112" s="7"/>
      <c r="Q112" s="8"/>
      <c r="R112" s="9"/>
      <c r="S112" s="9"/>
      <c r="T112" s="9"/>
      <c r="U112" s="472"/>
      <c r="V112" s="9"/>
      <c r="W112" s="9"/>
      <c r="X112" s="9"/>
      <c r="Y112" s="9"/>
      <c r="Z112" s="9"/>
      <c r="AA112" s="9"/>
      <c r="AB112" s="9"/>
      <c r="AC112" s="9"/>
      <c r="AD112" s="9"/>
      <c r="AE112" s="9"/>
      <c r="AF112" s="342"/>
      <c r="AG112" s="9"/>
      <c r="AH112" s="9"/>
      <c r="AI112" s="9"/>
      <c r="AJ112" s="9"/>
      <c r="AK112" s="9"/>
      <c r="AL112" s="9"/>
      <c r="AM112" s="9"/>
      <c r="AN112" s="17"/>
      <c r="AO112" s="11"/>
      <c r="AQ112" s="14"/>
    </row>
    <row r="113" spans="2:43" s="1" customFormat="1">
      <c r="B113" s="2"/>
      <c r="C113" s="3"/>
      <c r="D113" s="3"/>
      <c r="E113" s="3"/>
      <c r="F113" s="4"/>
      <c r="G113" s="5"/>
      <c r="H113" s="6"/>
      <c r="I113" s="5"/>
      <c r="J113" s="7"/>
      <c r="K113" s="7"/>
      <c r="L113" s="7"/>
      <c r="M113" s="7"/>
      <c r="N113" s="7"/>
      <c r="O113" s="7"/>
      <c r="P113" s="7"/>
      <c r="Q113" s="8"/>
      <c r="R113" s="9"/>
      <c r="S113" s="9"/>
      <c r="T113" s="9"/>
      <c r="U113" s="472"/>
      <c r="V113" s="9"/>
      <c r="W113" s="9"/>
      <c r="X113" s="9"/>
      <c r="Y113" s="9"/>
      <c r="Z113" s="9"/>
      <c r="AA113" s="9"/>
      <c r="AB113" s="9"/>
      <c r="AC113" s="9"/>
      <c r="AD113" s="9"/>
      <c r="AE113" s="9"/>
      <c r="AF113" s="342"/>
      <c r="AG113" s="9"/>
      <c r="AH113" s="9"/>
      <c r="AI113" s="9"/>
      <c r="AJ113" s="9"/>
      <c r="AK113" s="9"/>
      <c r="AL113" s="9"/>
      <c r="AM113" s="9"/>
      <c r="AN113" s="17"/>
      <c r="AO113" s="11"/>
      <c r="AQ113" s="14"/>
    </row>
    <row r="114" spans="2:43" s="1" customFormat="1">
      <c r="B114" s="2"/>
      <c r="C114" s="3"/>
      <c r="D114" s="3"/>
      <c r="E114" s="3"/>
      <c r="F114" s="4"/>
      <c r="G114" s="5"/>
      <c r="H114" s="6"/>
      <c r="I114" s="5"/>
      <c r="J114" s="7"/>
      <c r="K114" s="7"/>
      <c r="L114" s="7"/>
      <c r="M114" s="7"/>
      <c r="N114" s="7"/>
      <c r="O114" s="7"/>
      <c r="P114" s="7"/>
      <c r="Q114" s="8"/>
      <c r="R114" s="9"/>
      <c r="S114" s="9"/>
      <c r="T114" s="9"/>
      <c r="U114" s="472"/>
      <c r="V114" s="9"/>
      <c r="W114" s="9"/>
      <c r="X114" s="9"/>
      <c r="Y114" s="9"/>
      <c r="Z114" s="9"/>
      <c r="AA114" s="9"/>
      <c r="AB114" s="9"/>
      <c r="AC114" s="9"/>
      <c r="AD114" s="9"/>
      <c r="AE114" s="9"/>
      <c r="AF114" s="342"/>
      <c r="AG114" s="9"/>
      <c r="AH114" s="9"/>
      <c r="AI114" s="9"/>
      <c r="AJ114" s="9"/>
      <c r="AK114" s="9"/>
      <c r="AL114" s="9"/>
      <c r="AM114" s="9"/>
      <c r="AN114" s="17"/>
      <c r="AO114" s="11"/>
      <c r="AQ114" s="14"/>
    </row>
    <row r="115" spans="2:43" s="1" customFormat="1">
      <c r="B115" s="2"/>
      <c r="C115" s="3"/>
      <c r="D115" s="3"/>
      <c r="E115" s="3"/>
      <c r="F115" s="4"/>
      <c r="G115" s="5"/>
      <c r="H115" s="6"/>
      <c r="I115" s="5"/>
      <c r="J115" s="7"/>
      <c r="K115" s="7"/>
      <c r="L115" s="7"/>
      <c r="M115" s="7"/>
      <c r="N115" s="7"/>
      <c r="O115" s="7"/>
      <c r="P115" s="7"/>
      <c r="Q115" s="8"/>
      <c r="R115" s="9"/>
      <c r="S115" s="9"/>
      <c r="T115" s="9"/>
      <c r="U115" s="472"/>
      <c r="V115" s="9"/>
      <c r="W115" s="9"/>
      <c r="X115" s="9"/>
      <c r="Y115" s="9"/>
      <c r="Z115" s="9"/>
      <c r="AA115" s="9"/>
      <c r="AB115" s="9"/>
      <c r="AC115" s="9"/>
      <c r="AD115" s="9"/>
      <c r="AE115" s="9"/>
      <c r="AF115" s="342"/>
      <c r="AG115" s="9"/>
      <c r="AH115" s="9"/>
      <c r="AI115" s="9"/>
      <c r="AJ115" s="9"/>
      <c r="AK115" s="9"/>
      <c r="AL115" s="9"/>
      <c r="AM115" s="9"/>
      <c r="AN115" s="17"/>
      <c r="AO115" s="11"/>
      <c r="AQ115" s="14"/>
    </row>
    <row r="116" spans="2:43" s="1" customFormat="1">
      <c r="B116" s="2"/>
      <c r="C116" s="3"/>
      <c r="D116" s="3"/>
      <c r="E116" s="3"/>
      <c r="F116" s="4"/>
      <c r="G116" s="5"/>
      <c r="H116" s="6"/>
      <c r="I116" s="5"/>
      <c r="J116" s="7"/>
      <c r="K116" s="7"/>
      <c r="L116" s="7"/>
      <c r="M116" s="7"/>
      <c r="N116" s="7"/>
      <c r="O116" s="7"/>
      <c r="P116" s="7"/>
      <c r="Q116" s="8"/>
      <c r="R116" s="9"/>
      <c r="S116" s="9"/>
      <c r="T116" s="9"/>
      <c r="U116" s="472"/>
      <c r="V116" s="9"/>
      <c r="W116" s="9"/>
      <c r="X116" s="9"/>
      <c r="Y116" s="9"/>
      <c r="Z116" s="9"/>
      <c r="AA116" s="9"/>
      <c r="AB116" s="9"/>
      <c r="AC116" s="9"/>
      <c r="AD116" s="9"/>
      <c r="AE116" s="9"/>
      <c r="AF116" s="342"/>
      <c r="AG116" s="9"/>
      <c r="AH116" s="9"/>
      <c r="AI116" s="9"/>
      <c r="AJ116" s="9"/>
      <c r="AK116" s="9"/>
      <c r="AL116" s="9"/>
      <c r="AM116" s="9"/>
      <c r="AN116" s="17"/>
      <c r="AO116" s="11"/>
      <c r="AQ116" s="14"/>
    </row>
    <row r="117" spans="2:43" s="1" customFormat="1">
      <c r="B117" s="2"/>
      <c r="C117" s="3"/>
      <c r="D117" s="3"/>
      <c r="E117" s="3"/>
      <c r="F117" s="4"/>
      <c r="G117" s="5"/>
      <c r="H117" s="6"/>
      <c r="I117" s="5"/>
      <c r="J117" s="7"/>
      <c r="K117" s="7"/>
      <c r="L117" s="7"/>
      <c r="M117" s="7"/>
      <c r="N117" s="7"/>
      <c r="O117" s="7"/>
      <c r="P117" s="7"/>
      <c r="Q117" s="8"/>
      <c r="R117" s="9"/>
      <c r="S117" s="9"/>
      <c r="T117" s="9"/>
      <c r="U117" s="472"/>
      <c r="V117" s="9"/>
      <c r="W117" s="9"/>
      <c r="X117" s="9"/>
      <c r="Y117" s="9"/>
      <c r="Z117" s="9"/>
      <c r="AA117" s="9"/>
      <c r="AB117" s="9"/>
      <c r="AC117" s="9"/>
      <c r="AD117" s="9"/>
      <c r="AE117" s="9"/>
      <c r="AF117" s="342"/>
      <c r="AG117" s="9"/>
      <c r="AH117" s="9"/>
      <c r="AI117" s="9"/>
      <c r="AJ117" s="9"/>
      <c r="AK117" s="9"/>
      <c r="AL117" s="9"/>
      <c r="AM117" s="9"/>
      <c r="AN117" s="17"/>
      <c r="AO117" s="11"/>
      <c r="AQ117" s="14"/>
    </row>
    <row r="118" spans="2:43" s="1" customFormat="1">
      <c r="B118" s="2"/>
      <c r="C118" s="3"/>
      <c r="D118" s="3"/>
      <c r="E118" s="3"/>
      <c r="F118" s="4"/>
      <c r="G118" s="5"/>
      <c r="H118" s="6"/>
      <c r="I118" s="5"/>
      <c r="J118" s="7"/>
      <c r="K118" s="7"/>
      <c r="L118" s="7"/>
      <c r="M118" s="7"/>
      <c r="N118" s="7"/>
      <c r="O118" s="7"/>
      <c r="P118" s="7"/>
      <c r="Q118" s="8"/>
      <c r="R118" s="9"/>
      <c r="S118" s="9"/>
      <c r="T118" s="9"/>
      <c r="U118" s="472"/>
      <c r="V118" s="9"/>
      <c r="W118" s="9"/>
      <c r="X118" s="9"/>
      <c r="Y118" s="9"/>
      <c r="Z118" s="9"/>
      <c r="AA118" s="9"/>
      <c r="AB118" s="9"/>
      <c r="AC118" s="9"/>
      <c r="AD118" s="9"/>
      <c r="AE118" s="9"/>
      <c r="AF118" s="342"/>
      <c r="AG118" s="9"/>
      <c r="AH118" s="9"/>
      <c r="AI118" s="9"/>
      <c r="AJ118" s="9"/>
      <c r="AK118" s="9"/>
      <c r="AL118" s="9"/>
      <c r="AM118" s="9"/>
      <c r="AN118" s="17"/>
      <c r="AO118" s="11"/>
      <c r="AQ118" s="14"/>
    </row>
    <row r="119" spans="2:43" s="1" customFormat="1">
      <c r="B119" s="2"/>
      <c r="C119" s="3"/>
      <c r="D119" s="3"/>
      <c r="E119" s="3"/>
      <c r="F119" s="4"/>
      <c r="G119" s="5"/>
      <c r="H119" s="6"/>
      <c r="I119" s="5"/>
      <c r="J119" s="7"/>
      <c r="K119" s="7"/>
      <c r="L119" s="7"/>
      <c r="M119" s="7"/>
      <c r="N119" s="7"/>
      <c r="O119" s="7"/>
      <c r="P119" s="7"/>
      <c r="Q119" s="8"/>
      <c r="R119" s="9"/>
      <c r="S119" s="9"/>
      <c r="T119" s="9"/>
      <c r="U119" s="472"/>
      <c r="V119" s="9"/>
      <c r="W119" s="9"/>
      <c r="X119" s="9"/>
      <c r="Y119" s="9"/>
      <c r="Z119" s="9"/>
      <c r="AA119" s="9"/>
      <c r="AB119" s="9"/>
      <c r="AC119" s="9"/>
      <c r="AD119" s="9"/>
      <c r="AE119" s="9"/>
      <c r="AF119" s="342"/>
      <c r="AG119" s="9"/>
      <c r="AH119" s="9"/>
      <c r="AI119" s="9"/>
      <c r="AJ119" s="9"/>
      <c r="AK119" s="9"/>
      <c r="AL119" s="9"/>
      <c r="AM119" s="9"/>
      <c r="AN119" s="17"/>
      <c r="AO119" s="11"/>
      <c r="AQ119" s="14"/>
    </row>
    <row r="120" spans="2:43" s="1" customFormat="1">
      <c r="B120" s="2"/>
      <c r="C120" s="3"/>
      <c r="D120" s="3"/>
      <c r="E120" s="3"/>
      <c r="F120" s="4"/>
      <c r="G120" s="5"/>
      <c r="H120" s="6"/>
      <c r="I120" s="5"/>
      <c r="J120" s="7"/>
      <c r="K120" s="7"/>
      <c r="L120" s="7"/>
      <c r="M120" s="7"/>
      <c r="N120" s="7"/>
      <c r="O120" s="7"/>
      <c r="P120" s="7"/>
      <c r="Q120" s="8"/>
      <c r="R120" s="9"/>
      <c r="S120" s="9"/>
      <c r="T120" s="9"/>
      <c r="U120" s="472"/>
      <c r="V120" s="9"/>
      <c r="W120" s="9"/>
      <c r="X120" s="9"/>
      <c r="Y120" s="9"/>
      <c r="Z120" s="9"/>
      <c r="AA120" s="9"/>
      <c r="AB120" s="9"/>
      <c r="AC120" s="9"/>
      <c r="AD120" s="9"/>
      <c r="AE120" s="9"/>
      <c r="AF120" s="342"/>
      <c r="AG120" s="9"/>
      <c r="AH120" s="9"/>
      <c r="AI120" s="9"/>
      <c r="AJ120" s="9"/>
      <c r="AK120" s="9"/>
      <c r="AL120" s="9"/>
      <c r="AM120" s="9"/>
      <c r="AN120" s="17"/>
      <c r="AO120" s="11"/>
      <c r="AQ120" s="14"/>
    </row>
    <row r="121" spans="2:43" s="1" customFormat="1">
      <c r="B121" s="2"/>
      <c r="C121" s="3"/>
      <c r="D121" s="3"/>
      <c r="E121" s="3"/>
      <c r="F121" s="4"/>
      <c r="G121" s="5"/>
      <c r="H121" s="6"/>
      <c r="I121" s="5"/>
      <c r="J121" s="7"/>
      <c r="K121" s="7"/>
      <c r="L121" s="7"/>
      <c r="M121" s="7"/>
      <c r="N121" s="7"/>
      <c r="O121" s="7"/>
      <c r="P121" s="7"/>
      <c r="Q121" s="8"/>
      <c r="R121" s="9"/>
      <c r="S121" s="9"/>
      <c r="T121" s="9"/>
      <c r="U121" s="472"/>
      <c r="V121" s="9"/>
      <c r="W121" s="9"/>
      <c r="X121" s="9"/>
      <c r="Y121" s="9"/>
      <c r="Z121" s="9"/>
      <c r="AA121" s="9"/>
      <c r="AB121" s="9"/>
      <c r="AC121" s="9"/>
      <c r="AD121" s="9"/>
      <c r="AE121" s="9"/>
      <c r="AF121" s="342"/>
      <c r="AG121" s="9"/>
      <c r="AH121" s="9"/>
      <c r="AI121" s="9"/>
      <c r="AJ121" s="9"/>
      <c r="AK121" s="9"/>
      <c r="AL121" s="9"/>
      <c r="AM121" s="9"/>
      <c r="AN121" s="17"/>
      <c r="AO121" s="11"/>
      <c r="AQ121" s="14"/>
    </row>
    <row r="122" spans="2:43" s="1" customFormat="1">
      <c r="B122" s="2"/>
      <c r="C122" s="3"/>
      <c r="D122" s="3"/>
      <c r="E122" s="3"/>
      <c r="F122" s="4"/>
      <c r="G122" s="5"/>
      <c r="H122" s="6"/>
      <c r="I122" s="5"/>
      <c r="J122" s="7"/>
      <c r="K122" s="7"/>
      <c r="L122" s="7"/>
      <c r="M122" s="7"/>
      <c r="N122" s="7"/>
      <c r="O122" s="7"/>
      <c r="P122" s="7"/>
      <c r="Q122" s="8"/>
      <c r="R122" s="9"/>
      <c r="S122" s="9"/>
      <c r="T122" s="9"/>
      <c r="U122" s="472"/>
      <c r="V122" s="9"/>
      <c r="W122" s="9"/>
      <c r="X122" s="9"/>
      <c r="Y122" s="9"/>
      <c r="Z122" s="9"/>
      <c r="AA122" s="9"/>
      <c r="AB122" s="9"/>
      <c r="AC122" s="9"/>
      <c r="AD122" s="9"/>
      <c r="AE122" s="9"/>
      <c r="AF122" s="342"/>
      <c r="AG122" s="9"/>
      <c r="AH122" s="9"/>
      <c r="AI122" s="9"/>
      <c r="AJ122" s="9"/>
      <c r="AK122" s="9"/>
      <c r="AL122" s="9"/>
      <c r="AM122" s="9"/>
      <c r="AN122" s="17"/>
      <c r="AO122" s="11"/>
      <c r="AQ122" s="14"/>
    </row>
    <row r="123" spans="2:43" s="1" customFormat="1">
      <c r="B123" s="2"/>
      <c r="C123" s="3"/>
      <c r="D123" s="3"/>
      <c r="E123" s="3"/>
      <c r="F123" s="4"/>
      <c r="G123" s="5"/>
      <c r="H123" s="6"/>
      <c r="I123" s="5"/>
      <c r="J123" s="7"/>
      <c r="K123" s="7"/>
      <c r="L123" s="7"/>
      <c r="M123" s="7"/>
      <c r="N123" s="7"/>
      <c r="O123" s="7"/>
      <c r="P123" s="7"/>
      <c r="Q123" s="8"/>
      <c r="R123" s="9"/>
      <c r="S123" s="9"/>
      <c r="T123" s="9"/>
      <c r="U123" s="472"/>
      <c r="V123" s="9"/>
      <c r="W123" s="9"/>
      <c r="X123" s="9"/>
      <c r="Y123" s="9"/>
      <c r="Z123" s="9"/>
      <c r="AA123" s="9"/>
      <c r="AB123" s="9"/>
      <c r="AC123" s="9"/>
      <c r="AD123" s="9"/>
      <c r="AE123" s="9"/>
      <c r="AF123" s="342"/>
      <c r="AG123" s="9"/>
      <c r="AH123" s="9"/>
      <c r="AI123" s="9"/>
      <c r="AJ123" s="9"/>
      <c r="AK123" s="9"/>
      <c r="AL123" s="9"/>
      <c r="AM123" s="9"/>
      <c r="AN123" s="17"/>
      <c r="AO123" s="11"/>
      <c r="AQ123" s="14"/>
    </row>
    <row r="124" spans="2:43" s="1" customFormat="1">
      <c r="B124" s="2"/>
      <c r="C124" s="3"/>
      <c r="D124" s="3"/>
      <c r="E124" s="3"/>
      <c r="F124" s="4"/>
      <c r="G124" s="5"/>
      <c r="H124" s="6"/>
      <c r="I124" s="5"/>
      <c r="J124" s="7"/>
      <c r="K124" s="7"/>
      <c r="L124" s="7"/>
      <c r="M124" s="7"/>
      <c r="N124" s="7"/>
      <c r="O124" s="7"/>
      <c r="P124" s="7"/>
      <c r="Q124" s="8"/>
      <c r="R124" s="9"/>
      <c r="S124" s="9"/>
      <c r="T124" s="9"/>
      <c r="U124" s="472"/>
      <c r="V124" s="9"/>
      <c r="W124" s="9"/>
      <c r="X124" s="9"/>
      <c r="Y124" s="9"/>
      <c r="Z124" s="9"/>
      <c r="AA124" s="9"/>
      <c r="AB124" s="9"/>
      <c r="AC124" s="9"/>
      <c r="AD124" s="9"/>
      <c r="AE124" s="9"/>
      <c r="AF124" s="342"/>
      <c r="AG124" s="9"/>
      <c r="AH124" s="9"/>
      <c r="AI124" s="9"/>
      <c r="AJ124" s="9"/>
      <c r="AK124" s="9"/>
      <c r="AL124" s="9"/>
      <c r="AM124" s="9"/>
      <c r="AN124" s="17"/>
      <c r="AO124" s="11"/>
      <c r="AQ124" s="14"/>
    </row>
    <row r="125" spans="2:43" s="1" customFormat="1">
      <c r="B125" s="2"/>
      <c r="C125" s="3"/>
      <c r="D125" s="3"/>
      <c r="E125" s="3"/>
      <c r="F125" s="4"/>
      <c r="G125" s="5"/>
      <c r="H125" s="6"/>
      <c r="I125" s="5"/>
      <c r="J125" s="7"/>
      <c r="K125" s="7"/>
      <c r="L125" s="7"/>
      <c r="M125" s="7"/>
      <c r="N125" s="7"/>
      <c r="O125" s="7"/>
      <c r="P125" s="7"/>
      <c r="Q125" s="8"/>
      <c r="R125" s="9"/>
      <c r="S125" s="9"/>
      <c r="T125" s="9"/>
      <c r="U125" s="472"/>
      <c r="V125" s="9"/>
      <c r="W125" s="9"/>
      <c r="X125" s="9"/>
      <c r="Y125" s="9"/>
      <c r="Z125" s="9"/>
      <c r="AA125" s="9"/>
      <c r="AB125" s="9"/>
      <c r="AC125" s="9"/>
      <c r="AD125" s="9"/>
      <c r="AE125" s="9"/>
      <c r="AF125" s="342"/>
      <c r="AG125" s="9"/>
      <c r="AH125" s="9"/>
      <c r="AI125" s="9"/>
      <c r="AJ125" s="9"/>
      <c r="AK125" s="9"/>
      <c r="AL125" s="9"/>
      <c r="AM125" s="9"/>
      <c r="AN125" s="17"/>
      <c r="AO125" s="11"/>
      <c r="AQ125" s="14"/>
    </row>
    <row r="126" spans="2:43" s="1" customFormat="1">
      <c r="B126" s="2"/>
      <c r="C126" s="3"/>
      <c r="D126" s="3"/>
      <c r="E126" s="3"/>
      <c r="F126" s="4"/>
      <c r="G126" s="5"/>
      <c r="H126" s="6"/>
      <c r="I126" s="5"/>
      <c r="J126" s="7"/>
      <c r="K126" s="7"/>
      <c r="L126" s="7"/>
      <c r="M126" s="7"/>
      <c r="N126" s="7"/>
      <c r="O126" s="7"/>
      <c r="P126" s="7"/>
      <c r="Q126" s="8"/>
      <c r="R126" s="9"/>
      <c r="S126" s="9"/>
      <c r="T126" s="9"/>
      <c r="U126" s="472"/>
      <c r="V126" s="9"/>
      <c r="W126" s="9"/>
      <c r="X126" s="9"/>
      <c r="Y126" s="9"/>
      <c r="Z126" s="9"/>
      <c r="AA126" s="9"/>
      <c r="AB126" s="9"/>
      <c r="AC126" s="9"/>
      <c r="AD126" s="9"/>
      <c r="AE126" s="9"/>
      <c r="AF126" s="342"/>
      <c r="AG126" s="9"/>
      <c r="AH126" s="9"/>
      <c r="AI126" s="9"/>
      <c r="AJ126" s="9"/>
      <c r="AK126" s="9"/>
      <c r="AL126" s="9"/>
      <c r="AM126" s="9"/>
      <c r="AN126" s="17"/>
      <c r="AO126" s="11"/>
      <c r="AQ126" s="14"/>
    </row>
    <row r="127" spans="2:43" s="1" customFormat="1">
      <c r="B127" s="2"/>
      <c r="C127" s="3"/>
      <c r="D127" s="3"/>
      <c r="E127" s="3"/>
      <c r="F127" s="4"/>
      <c r="G127" s="5"/>
      <c r="H127" s="6"/>
      <c r="I127" s="5"/>
      <c r="J127" s="7"/>
      <c r="K127" s="7"/>
      <c r="L127" s="7"/>
      <c r="M127" s="7"/>
      <c r="N127" s="7"/>
      <c r="O127" s="7"/>
      <c r="P127" s="7"/>
      <c r="Q127" s="8"/>
      <c r="R127" s="9"/>
      <c r="S127" s="9"/>
      <c r="T127" s="9"/>
      <c r="U127" s="472"/>
      <c r="V127" s="9"/>
      <c r="W127" s="9"/>
      <c r="X127" s="9"/>
      <c r="Y127" s="9"/>
      <c r="Z127" s="9"/>
      <c r="AA127" s="9"/>
      <c r="AB127" s="9"/>
      <c r="AC127" s="9"/>
      <c r="AD127" s="9"/>
      <c r="AE127" s="9"/>
      <c r="AF127" s="342"/>
      <c r="AG127" s="9"/>
      <c r="AH127" s="9"/>
      <c r="AI127" s="9"/>
      <c r="AJ127" s="9"/>
      <c r="AK127" s="9"/>
      <c r="AL127" s="9"/>
      <c r="AM127" s="9"/>
      <c r="AN127" s="17"/>
      <c r="AO127" s="11"/>
      <c r="AQ127" s="14"/>
    </row>
    <row r="128" spans="2:43" s="1" customFormat="1">
      <c r="B128" s="2"/>
      <c r="C128" s="3"/>
      <c r="D128" s="3"/>
      <c r="E128" s="3"/>
      <c r="F128" s="4"/>
      <c r="G128" s="5"/>
      <c r="H128" s="6"/>
      <c r="I128" s="5"/>
      <c r="J128" s="7"/>
      <c r="K128" s="7"/>
      <c r="L128" s="7"/>
      <c r="M128" s="7"/>
      <c r="N128" s="7"/>
      <c r="O128" s="7"/>
      <c r="P128" s="7"/>
      <c r="Q128" s="8"/>
      <c r="R128" s="9"/>
      <c r="S128" s="9"/>
      <c r="T128" s="9"/>
      <c r="U128" s="472"/>
      <c r="V128" s="342"/>
      <c r="W128" s="9"/>
      <c r="X128" s="9"/>
      <c r="Y128" s="9"/>
      <c r="Z128" s="9"/>
      <c r="AA128" s="9"/>
      <c r="AB128" s="9"/>
      <c r="AC128" s="9"/>
      <c r="AD128" s="9"/>
      <c r="AE128" s="9"/>
      <c r="AF128" s="9"/>
      <c r="AG128" s="9"/>
      <c r="AH128" s="9"/>
      <c r="AI128" s="9"/>
      <c r="AJ128" s="9"/>
      <c r="AK128" s="9"/>
      <c r="AL128" s="9"/>
      <c r="AM128" s="9"/>
      <c r="AN128" s="17"/>
      <c r="AO128" s="11"/>
      <c r="AQ128" s="14"/>
    </row>
    <row r="129" spans="18:53">
      <c r="R129" s="9"/>
      <c r="S129" s="9"/>
      <c r="T129" s="9"/>
      <c r="U129" s="472"/>
      <c r="V129" s="342"/>
      <c r="W129" s="9"/>
      <c r="X129" s="9"/>
      <c r="Y129" s="9"/>
      <c r="Z129" s="9"/>
      <c r="AA129" s="9"/>
      <c r="AB129" s="9"/>
      <c r="AN129" s="17"/>
      <c r="AO129" s="11"/>
      <c r="AP129" s="1"/>
      <c r="AQ129" s="14"/>
      <c r="AR129" s="1"/>
      <c r="AS129" s="1"/>
      <c r="AT129" s="1"/>
      <c r="AU129" s="1"/>
      <c r="AV129" s="1"/>
      <c r="AW129" s="1"/>
      <c r="AX129" s="1"/>
      <c r="AY129" s="1"/>
      <c r="BA129" s="1"/>
    </row>
    <row r="130" spans="18:53">
      <c r="R130" s="9"/>
      <c r="S130" s="9"/>
      <c r="T130" s="9"/>
      <c r="U130" s="472"/>
      <c r="V130" s="342"/>
      <c r="W130" s="9"/>
      <c r="X130" s="9"/>
      <c r="Y130" s="9"/>
      <c r="Z130" s="9"/>
      <c r="AA130" s="9"/>
      <c r="AB130" s="9"/>
      <c r="AN130" s="17"/>
      <c r="AO130" s="11"/>
      <c r="AP130" s="1"/>
      <c r="AQ130" s="14"/>
      <c r="AR130" s="1"/>
      <c r="AS130" s="1"/>
      <c r="AT130" s="1"/>
      <c r="AU130" s="1"/>
      <c r="AV130" s="1"/>
      <c r="AW130" s="1"/>
      <c r="AX130" s="1"/>
      <c r="AY130" s="1"/>
      <c r="BA130" s="1"/>
    </row>
    <row r="131" spans="18:53">
      <c r="R131" s="9"/>
      <c r="S131" s="9"/>
      <c r="T131" s="9"/>
      <c r="U131" s="472"/>
      <c r="V131" s="342"/>
      <c r="W131" s="9"/>
      <c r="X131" s="9"/>
      <c r="Y131" s="9"/>
      <c r="Z131" s="9"/>
      <c r="AA131" s="9"/>
      <c r="AB131" s="9"/>
      <c r="AN131" s="17"/>
      <c r="AO131" s="11"/>
      <c r="AP131" s="1"/>
      <c r="AQ131" s="14"/>
      <c r="AR131" s="1"/>
      <c r="AS131" s="1"/>
      <c r="AT131" s="1"/>
      <c r="AU131" s="1"/>
      <c r="AV131" s="1"/>
      <c r="AW131" s="1"/>
      <c r="AX131" s="1"/>
      <c r="AY131" s="1"/>
      <c r="BA131" s="1"/>
    </row>
    <row r="132" spans="18:53">
      <c r="R132" s="9"/>
      <c r="S132" s="9"/>
      <c r="T132" s="9"/>
      <c r="U132" s="472"/>
      <c r="V132" s="342"/>
      <c r="W132" s="9"/>
      <c r="X132" s="9"/>
      <c r="Y132" s="9"/>
      <c r="Z132" s="9"/>
      <c r="AA132" s="9"/>
      <c r="AB132" s="9"/>
      <c r="AN132" s="17"/>
      <c r="AO132" s="11"/>
      <c r="AP132" s="1"/>
      <c r="AQ132" s="14"/>
      <c r="AR132" s="1"/>
      <c r="AS132" s="1"/>
      <c r="AT132" s="1"/>
      <c r="AU132" s="1"/>
      <c r="AV132" s="1"/>
      <c r="AW132" s="1"/>
      <c r="AX132" s="1"/>
      <c r="AY132" s="1"/>
      <c r="BA132" s="1"/>
    </row>
    <row r="133" spans="18:53">
      <c r="R133" s="9"/>
      <c r="S133" s="9"/>
      <c r="T133" s="9"/>
      <c r="U133" s="472"/>
      <c r="V133" s="342"/>
      <c r="W133" s="9"/>
      <c r="X133" s="9"/>
      <c r="Y133" s="9"/>
      <c r="Z133" s="9"/>
      <c r="AA133" s="9"/>
      <c r="AB133" s="9"/>
      <c r="AN133" s="17"/>
      <c r="AO133" s="11"/>
      <c r="AP133" s="1"/>
      <c r="AQ133" s="14"/>
      <c r="AR133" s="1"/>
      <c r="AS133" s="1"/>
      <c r="AT133" s="1"/>
      <c r="AU133" s="1"/>
      <c r="AV133" s="1"/>
      <c r="AW133" s="1"/>
      <c r="AX133" s="1"/>
      <c r="AY133" s="1"/>
      <c r="BA133" s="1"/>
    </row>
    <row r="134" spans="18:53">
      <c r="R134" s="9"/>
      <c r="S134" s="9"/>
      <c r="T134" s="9"/>
      <c r="U134" s="472"/>
      <c r="V134" s="342"/>
      <c r="W134" s="9"/>
      <c r="X134" s="9"/>
      <c r="Y134" s="9"/>
      <c r="Z134" s="9"/>
      <c r="AA134" s="9"/>
      <c r="AB134" s="9"/>
      <c r="AM134" s="106"/>
      <c r="AN134" s="17"/>
      <c r="AO134" s="11"/>
      <c r="AP134" s="1"/>
      <c r="AQ134" s="14"/>
      <c r="AR134" s="1"/>
      <c r="AS134" s="1"/>
      <c r="AT134" s="1"/>
      <c r="AU134" s="1"/>
      <c r="AV134" s="1"/>
      <c r="AW134" s="1"/>
      <c r="AX134" s="1"/>
      <c r="AY134" s="1"/>
      <c r="BA134" s="1"/>
    </row>
    <row r="135" spans="18:53">
      <c r="R135" s="9"/>
      <c r="S135" s="9"/>
      <c r="T135" s="9"/>
      <c r="U135" s="472"/>
      <c r="V135" s="342"/>
      <c r="W135" s="9"/>
      <c r="X135" s="9"/>
      <c r="Y135" s="9"/>
      <c r="Z135" s="9"/>
      <c r="AA135" s="9"/>
      <c r="AB135" s="9"/>
      <c r="AN135" s="17"/>
      <c r="AO135" s="11"/>
      <c r="AP135" s="1"/>
      <c r="AQ135" s="14"/>
      <c r="AR135" s="1"/>
      <c r="AS135" s="1"/>
      <c r="AT135" s="1"/>
      <c r="AU135" s="1"/>
      <c r="AV135" s="1"/>
      <c r="AW135" s="1"/>
      <c r="AX135" s="1"/>
      <c r="AY135" s="1"/>
      <c r="BA135" s="1"/>
    </row>
    <row r="136" spans="18:53">
      <c r="AX136" s="17"/>
      <c r="BA136" s="14"/>
    </row>
    <row r="137" spans="18:53">
      <c r="AX137" s="17"/>
      <c r="BA137" s="14"/>
    </row>
    <row r="138" spans="18:53">
      <c r="AX138" s="17"/>
      <c r="BA138" s="14"/>
    </row>
    <row r="139" spans="18:53">
      <c r="AX139" s="17"/>
      <c r="BA139" s="14"/>
    </row>
    <row r="140" spans="18:53">
      <c r="AX140" s="17"/>
      <c r="BA140" s="14"/>
    </row>
    <row r="141" spans="18:53">
      <c r="AX141" s="17"/>
      <c r="BA141" s="14"/>
    </row>
    <row r="142" spans="18:53">
      <c r="AW142" s="106"/>
      <c r="AX142" s="17"/>
      <c r="BA142" s="14"/>
    </row>
    <row r="143" spans="18:53">
      <c r="AX143" s="17"/>
      <c r="BA143" s="14"/>
    </row>
    <row r="144" spans="18:53">
      <c r="AX144" s="17"/>
      <c r="BA144" s="14"/>
    </row>
    <row r="145" spans="50:53">
      <c r="AX145" s="17"/>
      <c r="BA145" s="14"/>
    </row>
    <row r="146" spans="50:53">
      <c r="AX146" s="17"/>
      <c r="BA146" s="14"/>
    </row>
    <row r="147" spans="50:53">
      <c r="AX147" s="17"/>
      <c r="BA147" s="14"/>
    </row>
    <row r="148" spans="50:53">
      <c r="AX148" s="17"/>
      <c r="BA148" s="14"/>
    </row>
    <row r="149" spans="50:53">
      <c r="AX149" s="17"/>
      <c r="BA149" s="14"/>
    </row>
    <row r="150" spans="50:53">
      <c r="AX150" s="17"/>
      <c r="BA150" s="14"/>
    </row>
    <row r="151" spans="50:53">
      <c r="AX151" s="17"/>
      <c r="BA151" s="14"/>
    </row>
    <row r="152" spans="50:53">
      <c r="AX152" s="17"/>
      <c r="BA152" s="14"/>
    </row>
    <row r="153" spans="50:53">
      <c r="AX153" s="17"/>
      <c r="BA153" s="14"/>
    </row>
    <row r="154" spans="50:53">
      <c r="AX154" s="17"/>
      <c r="BA154" s="14"/>
    </row>
    <row r="155" spans="50:53">
      <c r="AX155" s="17"/>
      <c r="BA155" s="14"/>
    </row>
    <row r="156" spans="50:53">
      <c r="AX156" s="17"/>
      <c r="BA156" s="14"/>
    </row>
    <row r="157" spans="50:53">
      <c r="AX157" s="17"/>
      <c r="BA157" s="14"/>
    </row>
    <row r="158" spans="50:53">
      <c r="AX158" s="17"/>
      <c r="BA158" s="14"/>
    </row>
    <row r="159" spans="50:53">
      <c r="AX159" s="17"/>
      <c r="BA159" s="14"/>
    </row>
    <row r="160" spans="50:53">
      <c r="AX160" s="17"/>
      <c r="BA160" s="14"/>
    </row>
    <row r="161" spans="50:53">
      <c r="AX161" s="17"/>
      <c r="BA161" s="14"/>
    </row>
    <row r="162" spans="50:53">
      <c r="AX162" s="17"/>
      <c r="BA162" s="14"/>
    </row>
    <row r="163" spans="50:53">
      <c r="AX163" s="17"/>
      <c r="BA163" s="14"/>
    </row>
    <row r="164" spans="50:53">
      <c r="AX164" s="17"/>
      <c r="BA164" s="14"/>
    </row>
    <row r="165" spans="50:53">
      <c r="AX165" s="17"/>
      <c r="BA165" s="14"/>
    </row>
    <row r="166" spans="50:53">
      <c r="AX166" s="17"/>
      <c r="BA166" s="14"/>
    </row>
    <row r="167" spans="50:53">
      <c r="AX167" s="17"/>
      <c r="BA167" s="14"/>
    </row>
    <row r="168" spans="50:53">
      <c r="AX168" s="17"/>
      <c r="BA168" s="14"/>
    </row>
    <row r="169" spans="50:53">
      <c r="AX169" s="17"/>
      <c r="BA169" s="14"/>
    </row>
    <row r="170" spans="50:53">
      <c r="AX170" s="17"/>
      <c r="BA170" s="14"/>
    </row>
    <row r="171" spans="50:53">
      <c r="AX171" s="17"/>
      <c r="BA171" s="14"/>
    </row>
    <row r="172" spans="50:53">
      <c r="AX172" s="17"/>
      <c r="BA172" s="14"/>
    </row>
    <row r="173" spans="50:53">
      <c r="AX173" s="17"/>
      <c r="BA173" s="14"/>
    </row>
    <row r="174" spans="50:53">
      <c r="AX174" s="17"/>
      <c r="BA174" s="14"/>
    </row>
    <row r="175" spans="50:53">
      <c r="AX175" s="17"/>
      <c r="BA175" s="14"/>
    </row>
    <row r="176" spans="50:53">
      <c r="AX176" s="17"/>
      <c r="BA176" s="14"/>
    </row>
    <row r="177" spans="50:53">
      <c r="AX177" s="17"/>
      <c r="BA177" s="14"/>
    </row>
    <row r="178" spans="50:53">
      <c r="AX178" s="17"/>
      <c r="BA178" s="14"/>
    </row>
    <row r="179" spans="50:53">
      <c r="AX179" s="17"/>
      <c r="BA179" s="14"/>
    </row>
    <row r="180" spans="50:53">
      <c r="AX180" s="17"/>
      <c r="BA180" s="14"/>
    </row>
    <row r="181" spans="50:53">
      <c r="AX181" s="17"/>
      <c r="BA181" s="14"/>
    </row>
    <row r="182" spans="50:53">
      <c r="AX182" s="17"/>
      <c r="BA182" s="14"/>
    </row>
    <row r="183" spans="50:53">
      <c r="AX183" s="17"/>
      <c r="BA183" s="14"/>
    </row>
    <row r="184" spans="50:53">
      <c r="AX184" s="17"/>
      <c r="BA184" s="14"/>
    </row>
    <row r="185" spans="50:53">
      <c r="AX185" s="17"/>
      <c r="BA185" s="14"/>
    </row>
    <row r="186" spans="50:53">
      <c r="AX186" s="17"/>
      <c r="BA186" s="14"/>
    </row>
    <row r="187" spans="50:53">
      <c r="AX187" s="17"/>
      <c r="BA187" s="14"/>
    </row>
    <row r="188" spans="50:53">
      <c r="AX188" s="17"/>
      <c r="BA188" s="14"/>
    </row>
    <row r="189" spans="50:53">
      <c r="AX189" s="17"/>
      <c r="BA189" s="14"/>
    </row>
    <row r="190" spans="50:53">
      <c r="AX190" s="17"/>
      <c r="BA190" s="14"/>
    </row>
    <row r="191" spans="50:53">
      <c r="AX191" s="17"/>
      <c r="BA191" s="14"/>
    </row>
    <row r="192" spans="50:53">
      <c r="AX192" s="17"/>
      <c r="BA192" s="14"/>
    </row>
    <row r="193" spans="50:53">
      <c r="AX193" s="17"/>
      <c r="BA193" s="14"/>
    </row>
    <row r="194" spans="50:53">
      <c r="AX194" s="17"/>
      <c r="BA194" s="14"/>
    </row>
    <row r="195" spans="50:53">
      <c r="AX195" s="17"/>
      <c r="BA195" s="14"/>
    </row>
    <row r="196" spans="50:53">
      <c r="AX196" s="17"/>
      <c r="BA196" s="14"/>
    </row>
    <row r="197" spans="50:53">
      <c r="AX197" s="17"/>
      <c r="BA197" s="14"/>
    </row>
    <row r="198" spans="50:53">
      <c r="AX198" s="17"/>
      <c r="BA198" s="14"/>
    </row>
    <row r="199" spans="50:53">
      <c r="AX199" s="17"/>
      <c r="BA199" s="14"/>
    </row>
    <row r="200" spans="50:53">
      <c r="AX200" s="17"/>
      <c r="BA200" s="14"/>
    </row>
    <row r="201" spans="50:53">
      <c r="AX201" s="17"/>
      <c r="BA201" s="14"/>
    </row>
    <row r="202" spans="50:53">
      <c r="AX202" s="17"/>
      <c r="BA202" s="14"/>
    </row>
    <row r="203" spans="50:53">
      <c r="AX203" s="17"/>
      <c r="BA203" s="14"/>
    </row>
    <row r="204" spans="50:53">
      <c r="AX204" s="17"/>
      <c r="BA204" s="14"/>
    </row>
    <row r="205" spans="50:53">
      <c r="AX205" s="17"/>
      <c r="BA205" s="14"/>
    </row>
    <row r="206" spans="50:53">
      <c r="AX206" s="17"/>
      <c r="BA206" s="14"/>
    </row>
    <row r="207" spans="50:53">
      <c r="AX207" s="17"/>
      <c r="BA207" s="14"/>
    </row>
    <row r="208" spans="50:53">
      <c r="AX208" s="17"/>
      <c r="BA208" s="14"/>
    </row>
    <row r="209" spans="50:53">
      <c r="AX209" s="17"/>
      <c r="BA209" s="14"/>
    </row>
    <row r="210" spans="50:53">
      <c r="AX210" s="17"/>
      <c r="BA210" s="14"/>
    </row>
    <row r="211" spans="50:53">
      <c r="AX211" s="17"/>
      <c r="BA211" s="14"/>
    </row>
    <row r="212" spans="50:53">
      <c r="AX212" s="17"/>
      <c r="BA212" s="14"/>
    </row>
    <row r="213" spans="50:53">
      <c r="AX213" s="17"/>
      <c r="BA213" s="14"/>
    </row>
    <row r="214" spans="50:53">
      <c r="AX214" s="17"/>
      <c r="BA214" s="14"/>
    </row>
    <row r="215" spans="50:53">
      <c r="AX215" s="17"/>
      <c r="BA215" s="14"/>
    </row>
    <row r="216" spans="50:53">
      <c r="AX216" s="17"/>
      <c r="BA216" s="14"/>
    </row>
    <row r="217" spans="50:53">
      <c r="AX217" s="17"/>
      <c r="BA217" s="14"/>
    </row>
    <row r="218" spans="50:53">
      <c r="AX218" s="17"/>
      <c r="BA218" s="14"/>
    </row>
    <row r="219" spans="50:53">
      <c r="AX219" s="17"/>
      <c r="BA219" s="14"/>
    </row>
    <row r="220" spans="50:53">
      <c r="AX220" s="17"/>
      <c r="BA220" s="14"/>
    </row>
    <row r="221" spans="50:53">
      <c r="AX221" s="17"/>
      <c r="BA221" s="14"/>
    </row>
    <row r="222" spans="50:53">
      <c r="AX222" s="17"/>
      <c r="BA222" s="14"/>
    </row>
    <row r="223" spans="50:53">
      <c r="AX223" s="17"/>
      <c r="BA223" s="14"/>
    </row>
    <row r="224" spans="50:53">
      <c r="AX224" s="17"/>
      <c r="BA224" s="14"/>
    </row>
    <row r="225" spans="50:53">
      <c r="AX225" s="17"/>
      <c r="BA225" s="14"/>
    </row>
    <row r="226" spans="50:53">
      <c r="AX226" s="17"/>
      <c r="BA226" s="14"/>
    </row>
    <row r="227" spans="50:53">
      <c r="AX227" s="17"/>
      <c r="BA227" s="14"/>
    </row>
    <row r="228" spans="50:53">
      <c r="AX228" s="17"/>
      <c r="BA228" s="14"/>
    </row>
    <row r="229" spans="50:53">
      <c r="AX229" s="17"/>
      <c r="BA229" s="14"/>
    </row>
    <row r="230" spans="50:53">
      <c r="AX230" s="17"/>
      <c r="BA230" s="14"/>
    </row>
    <row r="231" spans="50:53">
      <c r="AX231" s="17"/>
      <c r="BA231" s="14"/>
    </row>
    <row r="232" spans="50:53">
      <c r="AX232" s="17"/>
      <c r="BA232" s="14"/>
    </row>
    <row r="233" spans="50:53">
      <c r="AX233" s="17"/>
      <c r="BA233" s="14"/>
    </row>
    <row r="234" spans="50:53">
      <c r="AX234" s="17"/>
      <c r="BA234" s="14"/>
    </row>
    <row r="235" spans="50:53">
      <c r="AX235" s="17"/>
      <c r="BA235" s="14"/>
    </row>
    <row r="236" spans="50:53">
      <c r="AX236" s="17"/>
      <c r="BA236" s="14"/>
    </row>
    <row r="237" spans="50:53">
      <c r="AX237" s="17"/>
      <c r="BA237" s="14"/>
    </row>
    <row r="238" spans="50:53">
      <c r="AX238" s="17"/>
      <c r="BA238" s="14"/>
    </row>
    <row r="239" spans="50:53">
      <c r="AX239" s="17"/>
      <c r="BA239" s="14"/>
    </row>
    <row r="240" spans="50:53">
      <c r="AX240" s="17"/>
      <c r="BA240" s="14"/>
    </row>
    <row r="241" spans="50:53">
      <c r="AX241" s="17"/>
      <c r="BA241" s="14"/>
    </row>
    <row r="242" spans="50:53">
      <c r="AX242" s="17"/>
      <c r="BA242" s="14"/>
    </row>
    <row r="243" spans="50:53">
      <c r="AX243" s="17"/>
      <c r="BA243" s="14"/>
    </row>
    <row r="244" spans="50:53">
      <c r="AX244" s="17"/>
      <c r="BA244" s="14"/>
    </row>
    <row r="245" spans="50:53">
      <c r="AX245" s="17"/>
      <c r="BA245" s="14"/>
    </row>
    <row r="246" spans="50:53">
      <c r="AX246" s="17"/>
      <c r="BA246" s="14"/>
    </row>
    <row r="247" spans="50:53">
      <c r="AX247" s="17"/>
      <c r="BA247" s="14"/>
    </row>
    <row r="248" spans="50:53">
      <c r="AX248" s="17"/>
      <c r="BA248" s="14"/>
    </row>
    <row r="249" spans="50:53">
      <c r="AX249" s="17"/>
      <c r="BA249" s="14"/>
    </row>
    <row r="250" spans="50:53">
      <c r="AX250" s="17"/>
      <c r="BA250" s="14"/>
    </row>
    <row r="251" spans="50:53">
      <c r="AX251" s="17"/>
      <c r="BA251" s="14"/>
    </row>
    <row r="252" spans="50:53">
      <c r="AX252" s="17"/>
      <c r="BA252" s="14"/>
    </row>
    <row r="253" spans="50:53">
      <c r="AX253" s="17"/>
      <c r="BA253" s="14"/>
    </row>
    <row r="254" spans="50:53">
      <c r="AX254" s="17"/>
      <c r="BA254" s="14"/>
    </row>
    <row r="255" spans="50:53">
      <c r="AX255" s="17"/>
      <c r="BA255" s="14"/>
    </row>
    <row r="256" spans="50:53">
      <c r="AX256" s="17"/>
      <c r="BA256" s="14"/>
    </row>
    <row r="257" spans="50:53">
      <c r="AX257" s="17"/>
      <c r="BA257" s="14"/>
    </row>
    <row r="258" spans="50:53">
      <c r="AX258" s="17"/>
      <c r="BA258" s="14"/>
    </row>
    <row r="259" spans="50:53">
      <c r="AX259" s="17"/>
      <c r="BA259" s="14"/>
    </row>
    <row r="260" spans="50:53">
      <c r="AX260" s="17"/>
      <c r="BA260" s="14"/>
    </row>
    <row r="261" spans="50:53">
      <c r="AX261" s="17"/>
      <c r="BA261" s="14"/>
    </row>
    <row r="262" spans="50:53">
      <c r="AX262" s="17"/>
      <c r="BA262" s="14"/>
    </row>
    <row r="263" spans="50:53">
      <c r="AX263" s="17"/>
      <c r="BA263" s="14"/>
    </row>
    <row r="264" spans="50:53">
      <c r="AX264" s="17"/>
      <c r="BA264" s="14"/>
    </row>
    <row r="265" spans="50:53">
      <c r="AX265" s="17"/>
      <c r="BA265" s="14"/>
    </row>
    <row r="266" spans="50:53">
      <c r="AX266" s="17"/>
      <c r="BA266" s="14"/>
    </row>
    <row r="267" spans="50:53">
      <c r="AX267" s="17"/>
      <c r="BA267" s="14"/>
    </row>
    <row r="268" spans="50:53">
      <c r="AX268" s="17"/>
      <c r="BA268" s="14"/>
    </row>
    <row r="269" spans="50:53">
      <c r="AX269" s="17"/>
      <c r="BA269" s="14"/>
    </row>
    <row r="270" spans="50:53">
      <c r="AX270" s="17"/>
      <c r="BA270" s="14"/>
    </row>
    <row r="271" spans="50:53">
      <c r="AX271" s="17"/>
      <c r="BA271" s="14"/>
    </row>
    <row r="272" spans="50:53">
      <c r="AX272" s="17"/>
      <c r="BA272" s="14"/>
    </row>
    <row r="273" spans="50:53">
      <c r="AX273" s="17"/>
      <c r="BA273" s="14"/>
    </row>
    <row r="274" spans="50:53">
      <c r="AX274" s="17"/>
      <c r="BA274" s="14"/>
    </row>
    <row r="275" spans="50:53">
      <c r="AX275" s="17"/>
      <c r="BA275" s="14"/>
    </row>
    <row r="276" spans="50:53">
      <c r="AX276" s="17"/>
      <c r="BA276" s="14"/>
    </row>
    <row r="277" spans="50:53">
      <c r="AX277" s="17"/>
      <c r="BA277" s="14"/>
    </row>
    <row r="278" spans="50:53">
      <c r="AX278" s="17"/>
      <c r="BA278" s="14"/>
    </row>
    <row r="279" spans="50:53">
      <c r="AX279" s="17"/>
      <c r="BA279" s="14"/>
    </row>
    <row r="280" spans="50:53">
      <c r="AX280" s="17"/>
      <c r="BA280" s="14"/>
    </row>
    <row r="281" spans="50:53">
      <c r="AX281" s="17"/>
      <c r="BA281" s="14"/>
    </row>
    <row r="282" spans="50:53">
      <c r="AX282" s="17"/>
      <c r="BA282" s="14"/>
    </row>
    <row r="283" spans="50:53">
      <c r="AX283" s="17"/>
      <c r="BA283" s="14"/>
    </row>
    <row r="284" spans="50:53">
      <c r="AX284" s="17"/>
      <c r="BA284" s="14"/>
    </row>
    <row r="285" spans="50:53">
      <c r="AX285" s="17"/>
      <c r="BA285" s="14"/>
    </row>
    <row r="286" spans="50:53">
      <c r="AX286" s="17"/>
      <c r="BA286" s="14"/>
    </row>
    <row r="287" spans="50:53">
      <c r="AX287" s="17"/>
      <c r="BA287" s="14"/>
    </row>
    <row r="288" spans="50:53">
      <c r="AX288" s="17"/>
      <c r="BA288" s="14"/>
    </row>
    <row r="289" spans="50:53">
      <c r="AX289" s="17"/>
      <c r="BA289" s="14"/>
    </row>
    <row r="290" spans="50:53">
      <c r="AX290" s="17"/>
      <c r="BA290" s="14"/>
    </row>
    <row r="291" spans="50:53">
      <c r="AX291" s="17"/>
      <c r="BA291" s="14"/>
    </row>
    <row r="292" spans="50:53">
      <c r="AX292" s="17"/>
      <c r="BA292" s="14"/>
    </row>
    <row r="293" spans="50:53">
      <c r="AX293" s="17"/>
      <c r="BA293" s="14"/>
    </row>
    <row r="294" spans="50:53">
      <c r="AX294" s="17"/>
      <c r="BA294" s="14"/>
    </row>
    <row r="295" spans="50:53">
      <c r="AX295" s="17"/>
      <c r="BA295" s="14"/>
    </row>
    <row r="296" spans="50:53">
      <c r="AX296" s="17"/>
      <c r="BA296" s="14"/>
    </row>
    <row r="297" spans="50:53">
      <c r="AX297" s="17"/>
      <c r="BA297" s="14"/>
    </row>
    <row r="298" spans="50:53">
      <c r="AX298" s="17"/>
      <c r="BA298" s="14"/>
    </row>
    <row r="299" spans="50:53">
      <c r="AX299" s="17"/>
      <c r="BA299" s="14"/>
    </row>
    <row r="300" spans="50:53">
      <c r="AX300" s="17"/>
      <c r="BA300" s="14"/>
    </row>
    <row r="301" spans="50:53">
      <c r="AX301" s="17"/>
      <c r="BA301" s="14"/>
    </row>
    <row r="302" spans="50:53">
      <c r="AX302" s="17"/>
      <c r="BA302" s="14"/>
    </row>
    <row r="303" spans="50:53">
      <c r="AX303" s="17"/>
      <c r="BA303" s="14"/>
    </row>
    <row r="304" spans="50:53">
      <c r="AX304" s="17"/>
      <c r="BA304" s="14"/>
    </row>
    <row r="305" spans="50:53">
      <c r="AX305" s="17"/>
      <c r="BA305" s="14"/>
    </row>
    <row r="306" spans="50:53">
      <c r="AX306" s="17"/>
      <c r="BA306" s="14"/>
    </row>
    <row r="307" spans="50:53">
      <c r="AX307" s="17"/>
      <c r="BA307" s="14"/>
    </row>
    <row r="308" spans="50:53">
      <c r="AX308" s="17"/>
      <c r="BA308" s="14"/>
    </row>
    <row r="309" spans="50:53">
      <c r="AX309" s="17"/>
      <c r="BA309" s="14"/>
    </row>
    <row r="310" spans="50:53">
      <c r="AX310" s="17"/>
      <c r="BA310" s="14"/>
    </row>
    <row r="311" spans="50:53">
      <c r="AX311" s="17"/>
      <c r="BA311" s="14"/>
    </row>
    <row r="312" spans="50:53">
      <c r="AX312" s="17"/>
      <c r="BA312" s="14"/>
    </row>
    <row r="313" spans="50:53">
      <c r="AX313" s="17"/>
      <c r="BA313" s="14"/>
    </row>
    <row r="314" spans="50:53">
      <c r="AX314" s="17"/>
      <c r="BA314" s="14"/>
    </row>
    <row r="315" spans="50:53">
      <c r="AX315" s="17"/>
      <c r="BA315" s="14"/>
    </row>
    <row r="316" spans="50:53">
      <c r="AX316" s="17"/>
      <c r="BA316" s="14"/>
    </row>
    <row r="317" spans="50:53">
      <c r="AX317" s="17"/>
      <c r="BA317" s="14"/>
    </row>
    <row r="318" spans="50:53">
      <c r="AX318" s="17"/>
      <c r="BA318" s="14"/>
    </row>
    <row r="319" spans="50:53">
      <c r="AX319" s="17"/>
      <c r="BA319" s="14"/>
    </row>
    <row r="320" spans="50:53">
      <c r="AX320" s="17"/>
      <c r="BA320" s="14"/>
    </row>
    <row r="321" spans="50:53">
      <c r="AX321" s="17"/>
      <c r="BA321" s="14"/>
    </row>
    <row r="322" spans="50:53">
      <c r="AX322" s="17"/>
      <c r="BA322" s="14"/>
    </row>
    <row r="323" spans="50:53">
      <c r="AX323" s="17"/>
      <c r="BA323" s="14"/>
    </row>
    <row r="324" spans="50:53">
      <c r="AX324" s="17"/>
      <c r="BA324" s="14"/>
    </row>
    <row r="325" spans="50:53">
      <c r="AX325" s="17"/>
      <c r="BA325" s="14"/>
    </row>
    <row r="326" spans="50:53">
      <c r="AX326" s="17"/>
      <c r="BA326" s="14"/>
    </row>
    <row r="327" spans="50:53">
      <c r="AX327" s="17"/>
      <c r="BA327" s="14"/>
    </row>
    <row r="328" spans="50:53">
      <c r="AX328" s="17"/>
      <c r="BA328" s="14"/>
    </row>
    <row r="329" spans="50:53">
      <c r="AX329" s="17"/>
      <c r="BA329" s="14"/>
    </row>
    <row r="330" spans="50:53">
      <c r="AX330" s="17"/>
      <c r="BA330" s="14"/>
    </row>
    <row r="331" spans="50:53">
      <c r="AX331" s="17"/>
      <c r="BA331" s="14"/>
    </row>
    <row r="332" spans="50:53">
      <c r="AX332" s="17"/>
      <c r="BA332" s="14"/>
    </row>
    <row r="333" spans="50:53">
      <c r="AX333" s="17"/>
      <c r="BA333" s="14"/>
    </row>
    <row r="334" spans="50:53">
      <c r="AX334" s="17"/>
      <c r="BA334" s="14"/>
    </row>
    <row r="335" spans="50:53">
      <c r="AX335" s="17"/>
      <c r="BA335" s="14"/>
    </row>
    <row r="336" spans="50:53">
      <c r="AX336" s="17"/>
      <c r="BA336" s="14"/>
    </row>
    <row r="337" spans="50:53">
      <c r="AX337" s="17"/>
      <c r="BA337" s="14"/>
    </row>
    <row r="338" spans="50:53">
      <c r="AX338" s="17"/>
      <c r="BA338" s="14"/>
    </row>
    <row r="339" spans="50:53">
      <c r="AX339" s="17"/>
      <c r="BA339" s="14"/>
    </row>
    <row r="340" spans="50:53">
      <c r="AX340" s="17"/>
      <c r="BA340" s="14"/>
    </row>
    <row r="341" spans="50:53">
      <c r="AX341" s="17"/>
      <c r="BA341" s="14"/>
    </row>
    <row r="342" spans="50:53">
      <c r="AX342" s="17"/>
      <c r="BA342" s="14"/>
    </row>
    <row r="343" spans="50:53">
      <c r="AX343" s="17"/>
      <c r="BA343" s="14"/>
    </row>
    <row r="344" spans="50:53">
      <c r="AX344" s="17"/>
      <c r="BA344" s="14"/>
    </row>
    <row r="345" spans="50:53">
      <c r="AX345" s="17"/>
      <c r="BA345" s="14"/>
    </row>
    <row r="346" spans="50:53">
      <c r="AX346" s="17"/>
      <c r="BA346" s="14"/>
    </row>
    <row r="347" spans="50:53">
      <c r="AX347" s="17"/>
      <c r="BA347" s="14"/>
    </row>
    <row r="348" spans="50:53">
      <c r="AX348" s="17"/>
      <c r="BA348" s="14"/>
    </row>
    <row r="349" spans="50:53">
      <c r="AX349" s="17"/>
      <c r="BA349" s="14"/>
    </row>
    <row r="350" spans="50:53">
      <c r="AX350" s="17"/>
      <c r="BA350" s="14"/>
    </row>
    <row r="351" spans="50:53">
      <c r="AX351" s="17"/>
      <c r="BA351" s="14"/>
    </row>
    <row r="352" spans="50:53">
      <c r="AX352" s="17"/>
      <c r="BA352" s="14"/>
    </row>
    <row r="353" spans="50:53">
      <c r="AX353" s="17"/>
      <c r="BA353" s="14"/>
    </row>
    <row r="354" spans="50:53">
      <c r="AX354" s="17"/>
      <c r="BA354" s="14"/>
    </row>
    <row r="355" spans="50:53">
      <c r="AX355" s="17"/>
      <c r="BA355" s="14"/>
    </row>
    <row r="356" spans="50:53">
      <c r="AX356" s="17"/>
      <c r="BA356" s="14"/>
    </row>
    <row r="357" spans="50:53">
      <c r="AX357" s="17"/>
      <c r="BA357" s="14"/>
    </row>
    <row r="358" spans="50:53">
      <c r="AX358" s="17"/>
      <c r="BA358" s="14"/>
    </row>
    <row r="359" spans="50:53">
      <c r="AX359" s="17"/>
      <c r="BA359" s="14"/>
    </row>
    <row r="360" spans="50:53">
      <c r="AX360" s="17"/>
      <c r="BA360" s="14"/>
    </row>
    <row r="361" spans="50:53">
      <c r="AX361" s="17"/>
      <c r="BA361" s="14"/>
    </row>
    <row r="362" spans="50:53">
      <c r="AX362" s="17"/>
      <c r="BA362" s="14"/>
    </row>
    <row r="363" spans="50:53">
      <c r="AX363" s="17"/>
      <c r="BA363" s="14"/>
    </row>
    <row r="364" spans="50:53">
      <c r="AX364" s="17"/>
      <c r="BA364" s="14"/>
    </row>
    <row r="365" spans="50:53">
      <c r="AX365" s="17"/>
      <c r="BA365" s="14"/>
    </row>
    <row r="366" spans="50:53">
      <c r="AX366" s="17"/>
      <c r="BA366" s="14"/>
    </row>
    <row r="367" spans="50:53">
      <c r="AX367" s="17"/>
      <c r="BA367" s="14"/>
    </row>
    <row r="368" spans="50:53">
      <c r="AX368" s="17"/>
      <c r="BA368" s="14"/>
    </row>
    <row r="369" spans="50:53">
      <c r="AX369" s="17"/>
      <c r="BA369" s="14"/>
    </row>
    <row r="370" spans="50:53">
      <c r="AX370" s="17"/>
      <c r="BA370" s="14"/>
    </row>
    <row r="371" spans="50:53">
      <c r="AX371" s="17"/>
      <c r="BA371" s="14"/>
    </row>
    <row r="372" spans="50:53">
      <c r="AX372" s="17"/>
      <c r="BA372" s="14"/>
    </row>
    <row r="373" spans="50:53">
      <c r="AX373" s="17"/>
      <c r="BA373" s="14"/>
    </row>
    <row r="374" spans="50:53">
      <c r="AX374" s="17"/>
      <c r="BA374" s="14"/>
    </row>
    <row r="375" spans="50:53">
      <c r="AX375" s="17"/>
      <c r="BA375" s="14"/>
    </row>
    <row r="376" spans="50:53">
      <c r="AX376" s="17"/>
      <c r="BA376" s="14"/>
    </row>
    <row r="377" spans="50:53">
      <c r="AX377" s="17"/>
      <c r="BA377" s="14"/>
    </row>
    <row r="378" spans="50:53">
      <c r="AX378" s="17"/>
      <c r="BA378" s="14"/>
    </row>
    <row r="379" spans="50:53">
      <c r="AX379" s="17"/>
      <c r="BA379" s="14"/>
    </row>
    <row r="380" spans="50:53">
      <c r="AX380" s="17"/>
      <c r="BA380" s="14"/>
    </row>
    <row r="381" spans="50:53">
      <c r="AX381" s="17"/>
      <c r="BA381" s="14"/>
    </row>
    <row r="382" spans="50:53">
      <c r="AX382" s="17"/>
      <c r="BA382" s="14"/>
    </row>
    <row r="383" spans="50:53">
      <c r="AX383" s="17"/>
      <c r="BA383" s="14"/>
    </row>
    <row r="384" spans="50:53">
      <c r="AX384" s="17"/>
      <c r="BA384" s="14"/>
    </row>
    <row r="385" spans="50:53">
      <c r="AX385" s="17"/>
      <c r="BA385" s="14"/>
    </row>
    <row r="386" spans="50:53">
      <c r="AX386" s="17"/>
      <c r="BA386" s="14"/>
    </row>
    <row r="387" spans="50:53">
      <c r="AX387" s="17"/>
      <c r="BA387" s="14"/>
    </row>
    <row r="388" spans="50:53">
      <c r="AX388" s="17"/>
      <c r="BA388" s="14"/>
    </row>
    <row r="389" spans="50:53">
      <c r="AX389" s="17"/>
      <c r="BA389" s="14"/>
    </row>
    <row r="390" spans="50:53">
      <c r="AX390" s="17"/>
      <c r="BA390" s="14"/>
    </row>
    <row r="391" spans="50:53">
      <c r="AX391" s="17"/>
      <c r="BA391" s="14"/>
    </row>
    <row r="392" spans="50:53">
      <c r="AX392" s="17"/>
      <c r="BA392" s="14"/>
    </row>
    <row r="393" spans="50:53">
      <c r="AX393" s="17"/>
      <c r="BA393" s="14"/>
    </row>
    <row r="394" spans="50:53">
      <c r="AX394" s="17"/>
      <c r="BA394" s="14"/>
    </row>
    <row r="395" spans="50:53">
      <c r="AX395" s="17"/>
      <c r="BA395" s="14"/>
    </row>
    <row r="396" spans="50:53">
      <c r="AX396" s="17"/>
      <c r="BA396" s="14"/>
    </row>
    <row r="397" spans="50:53">
      <c r="AX397" s="17"/>
      <c r="BA397" s="14"/>
    </row>
    <row r="398" spans="50:53">
      <c r="AX398" s="17"/>
      <c r="BA398" s="14"/>
    </row>
    <row r="399" spans="50:53">
      <c r="AX399" s="17"/>
      <c r="BA399" s="14"/>
    </row>
    <row r="400" spans="50:53">
      <c r="AX400" s="17"/>
      <c r="BA400" s="14"/>
    </row>
    <row r="401" spans="50:53">
      <c r="AX401" s="17"/>
      <c r="BA401" s="14"/>
    </row>
    <row r="402" spans="50:53">
      <c r="AX402" s="17"/>
      <c r="BA402" s="14"/>
    </row>
    <row r="403" spans="50:53">
      <c r="AX403" s="17"/>
      <c r="BA403" s="14"/>
    </row>
    <row r="404" spans="50:53">
      <c r="AX404" s="17"/>
      <c r="BA404" s="14"/>
    </row>
    <row r="405" spans="50:53">
      <c r="AX405" s="17"/>
      <c r="BA405" s="14"/>
    </row>
    <row r="406" spans="50:53">
      <c r="AX406" s="17"/>
      <c r="BA406" s="14"/>
    </row>
    <row r="407" spans="50:53">
      <c r="AX407" s="17"/>
      <c r="BA407" s="14"/>
    </row>
    <row r="408" spans="50:53">
      <c r="AX408" s="17"/>
      <c r="BA408" s="14"/>
    </row>
    <row r="409" spans="50:53">
      <c r="AX409" s="17"/>
      <c r="BA409" s="14"/>
    </row>
    <row r="410" spans="50:53">
      <c r="AX410" s="17"/>
      <c r="BA410" s="14"/>
    </row>
    <row r="411" spans="50:53">
      <c r="AX411" s="17"/>
      <c r="BA411" s="14"/>
    </row>
    <row r="412" spans="50:53">
      <c r="AX412" s="17"/>
      <c r="BA412" s="14"/>
    </row>
    <row r="413" spans="50:53">
      <c r="AX413" s="17"/>
      <c r="BA413" s="14"/>
    </row>
    <row r="414" spans="50:53">
      <c r="AX414" s="17"/>
      <c r="BA414" s="14"/>
    </row>
    <row r="415" spans="50:53">
      <c r="AX415" s="17"/>
      <c r="BA415" s="14"/>
    </row>
    <row r="416" spans="50:53">
      <c r="AX416" s="17"/>
      <c r="BA416" s="14"/>
    </row>
    <row r="417" spans="50:53">
      <c r="AX417" s="17"/>
      <c r="BA417" s="14"/>
    </row>
    <row r="418" spans="50:53">
      <c r="AX418" s="17"/>
      <c r="BA418" s="14"/>
    </row>
    <row r="419" spans="50:53">
      <c r="AX419" s="17"/>
      <c r="BA419" s="14"/>
    </row>
    <row r="420" spans="50:53">
      <c r="AX420" s="17"/>
      <c r="BA420" s="14"/>
    </row>
    <row r="421" spans="50:53">
      <c r="AX421" s="17"/>
      <c r="BA421" s="14"/>
    </row>
    <row r="422" spans="50:53">
      <c r="AX422" s="17"/>
      <c r="BA422" s="14"/>
    </row>
    <row r="423" spans="50:53">
      <c r="AX423" s="17"/>
      <c r="BA423" s="14"/>
    </row>
    <row r="424" spans="50:53">
      <c r="AX424" s="17"/>
      <c r="BA424" s="14"/>
    </row>
    <row r="425" spans="50:53">
      <c r="AX425" s="17"/>
      <c r="BA425" s="14"/>
    </row>
    <row r="426" spans="50:53">
      <c r="AX426" s="17"/>
      <c r="BA426" s="14"/>
    </row>
    <row r="427" spans="50:53">
      <c r="AX427" s="17"/>
      <c r="BA427" s="14"/>
    </row>
    <row r="428" spans="50:53">
      <c r="AX428" s="17"/>
      <c r="BA428" s="14"/>
    </row>
    <row r="429" spans="50:53">
      <c r="AX429" s="17"/>
      <c r="BA429" s="14"/>
    </row>
    <row r="430" spans="50:53">
      <c r="AX430" s="17"/>
      <c r="BA430" s="14"/>
    </row>
    <row r="431" spans="50:53">
      <c r="AX431" s="17"/>
      <c r="BA431" s="14"/>
    </row>
    <row r="432" spans="50:53">
      <c r="AX432" s="17"/>
      <c r="BA432" s="14"/>
    </row>
    <row r="433" spans="50:53">
      <c r="AX433" s="17"/>
      <c r="BA433" s="14"/>
    </row>
    <row r="434" spans="50:53">
      <c r="AX434" s="17"/>
      <c r="BA434" s="14"/>
    </row>
    <row r="435" spans="50:53">
      <c r="AX435" s="17"/>
      <c r="BA435" s="14"/>
    </row>
    <row r="436" spans="50:53">
      <c r="AX436" s="17"/>
      <c r="BA436" s="14"/>
    </row>
    <row r="437" spans="50:53">
      <c r="AX437" s="17"/>
      <c r="BA437" s="14"/>
    </row>
    <row r="438" spans="50:53">
      <c r="AX438" s="17"/>
      <c r="BA438" s="14"/>
    </row>
    <row r="439" spans="50:53">
      <c r="AX439" s="17"/>
      <c r="BA439" s="14"/>
    </row>
    <row r="440" spans="50:53">
      <c r="AX440" s="17"/>
      <c r="BA440" s="14"/>
    </row>
    <row r="441" spans="50:53">
      <c r="AX441" s="17"/>
      <c r="BA441" s="14"/>
    </row>
    <row r="442" spans="50:53">
      <c r="AX442" s="17"/>
      <c r="BA442" s="14"/>
    </row>
    <row r="443" spans="50:53">
      <c r="AX443" s="17"/>
      <c r="BA443" s="14"/>
    </row>
    <row r="444" spans="50:53">
      <c r="AX444" s="17"/>
      <c r="BA444" s="14"/>
    </row>
    <row r="445" spans="50:53">
      <c r="AX445" s="17"/>
      <c r="BA445" s="14"/>
    </row>
    <row r="446" spans="50:53">
      <c r="AX446" s="17"/>
      <c r="BA446" s="14"/>
    </row>
    <row r="447" spans="50:53">
      <c r="AX447" s="17"/>
      <c r="BA447" s="14"/>
    </row>
    <row r="448" spans="50:53">
      <c r="AX448" s="17"/>
      <c r="BA448" s="14"/>
    </row>
    <row r="449" spans="50:53">
      <c r="AX449" s="17"/>
      <c r="BA449" s="14"/>
    </row>
    <row r="450" spans="50:53">
      <c r="AX450" s="17"/>
      <c r="BA450" s="14"/>
    </row>
    <row r="451" spans="50:53">
      <c r="AX451" s="17"/>
      <c r="BA451" s="14"/>
    </row>
    <row r="452" spans="50:53">
      <c r="AX452" s="17"/>
      <c r="BA452" s="14"/>
    </row>
    <row r="453" spans="50:53">
      <c r="AX453" s="17"/>
      <c r="BA453" s="14"/>
    </row>
    <row r="454" spans="50:53">
      <c r="AX454" s="17"/>
      <c r="BA454" s="14"/>
    </row>
    <row r="455" spans="50:53">
      <c r="AX455" s="17"/>
      <c r="BA455" s="14"/>
    </row>
    <row r="456" spans="50:53">
      <c r="AX456" s="17"/>
      <c r="BA456" s="14"/>
    </row>
    <row r="457" spans="50:53">
      <c r="AX457" s="17"/>
      <c r="BA457" s="14"/>
    </row>
    <row r="458" spans="50:53">
      <c r="AX458" s="17"/>
      <c r="BA458" s="14"/>
    </row>
    <row r="459" spans="50:53">
      <c r="AX459" s="17"/>
      <c r="BA459" s="14"/>
    </row>
    <row r="460" spans="50:53">
      <c r="AX460" s="17"/>
      <c r="BA460" s="14"/>
    </row>
    <row r="461" spans="50:53">
      <c r="AX461" s="17"/>
      <c r="BA461" s="14"/>
    </row>
    <row r="462" spans="50:53">
      <c r="AX462" s="17"/>
      <c r="BA462" s="14"/>
    </row>
    <row r="463" spans="50:53">
      <c r="AX463" s="17"/>
      <c r="BA463" s="14"/>
    </row>
    <row r="464" spans="50:53">
      <c r="AX464" s="17"/>
      <c r="BA464" s="14"/>
    </row>
    <row r="465" spans="50:53">
      <c r="AX465" s="17"/>
      <c r="BA465" s="14"/>
    </row>
    <row r="466" spans="50:53">
      <c r="AX466" s="17"/>
      <c r="BA466" s="14"/>
    </row>
    <row r="467" spans="50:53">
      <c r="AX467" s="17"/>
      <c r="BA467" s="14"/>
    </row>
    <row r="468" spans="50:53">
      <c r="AX468" s="17"/>
      <c r="BA468" s="14"/>
    </row>
    <row r="469" spans="50:53">
      <c r="AX469" s="17"/>
      <c r="BA469" s="14"/>
    </row>
    <row r="470" spans="50:53">
      <c r="AX470" s="17"/>
      <c r="BA470" s="14"/>
    </row>
    <row r="471" spans="50:53">
      <c r="AX471" s="17"/>
      <c r="BA471" s="14"/>
    </row>
    <row r="472" spans="50:53">
      <c r="AX472" s="17"/>
      <c r="BA472" s="14"/>
    </row>
    <row r="473" spans="50:53">
      <c r="AX473" s="17"/>
      <c r="BA473" s="14"/>
    </row>
    <row r="474" spans="50:53">
      <c r="AX474" s="17"/>
      <c r="BA474" s="14"/>
    </row>
    <row r="475" spans="50:53">
      <c r="AX475" s="17"/>
      <c r="BA475" s="14"/>
    </row>
    <row r="476" spans="50:53">
      <c r="AX476" s="17"/>
      <c r="BA476" s="14"/>
    </row>
    <row r="477" spans="50:53">
      <c r="AX477" s="17"/>
      <c r="BA477" s="14"/>
    </row>
    <row r="478" spans="50:53">
      <c r="AX478" s="17"/>
      <c r="BA478" s="14"/>
    </row>
    <row r="479" spans="50:53">
      <c r="AX479" s="17"/>
      <c r="BA479" s="14"/>
    </row>
    <row r="480" spans="50:53">
      <c r="AX480" s="17"/>
      <c r="BA480" s="14"/>
    </row>
    <row r="481" spans="50:53">
      <c r="AX481" s="17"/>
      <c r="BA481" s="14"/>
    </row>
    <row r="482" spans="50:53">
      <c r="AX482" s="17"/>
      <c r="BA482" s="14"/>
    </row>
    <row r="483" spans="50:53">
      <c r="AX483" s="17"/>
      <c r="BA483" s="14"/>
    </row>
    <row r="484" spans="50:53">
      <c r="AX484" s="17"/>
      <c r="BA484" s="14"/>
    </row>
    <row r="485" spans="50:53">
      <c r="AX485" s="17"/>
      <c r="BA485" s="14"/>
    </row>
    <row r="486" spans="50:53">
      <c r="AX486" s="17"/>
      <c r="BA486" s="14"/>
    </row>
    <row r="487" spans="50:53">
      <c r="AX487" s="17"/>
      <c r="BA487" s="14"/>
    </row>
    <row r="488" spans="50:53">
      <c r="AX488" s="17"/>
      <c r="BA488" s="14"/>
    </row>
    <row r="489" spans="50:53">
      <c r="AX489" s="17"/>
      <c r="BA489" s="14"/>
    </row>
    <row r="490" spans="50:53">
      <c r="AX490" s="17"/>
      <c r="BA490" s="14"/>
    </row>
    <row r="491" spans="50:53">
      <c r="AX491" s="17"/>
      <c r="BA491" s="14"/>
    </row>
    <row r="492" spans="50:53">
      <c r="AX492" s="17"/>
      <c r="BA492" s="14"/>
    </row>
    <row r="493" spans="50:53">
      <c r="AX493" s="17"/>
      <c r="BA493" s="14"/>
    </row>
    <row r="494" spans="50:53">
      <c r="AX494" s="17"/>
      <c r="BA494" s="14"/>
    </row>
    <row r="495" spans="50:53">
      <c r="AX495" s="17"/>
      <c r="BA495" s="14"/>
    </row>
    <row r="496" spans="50:53">
      <c r="AX496" s="17"/>
      <c r="BA496" s="14"/>
    </row>
    <row r="497" spans="50:53">
      <c r="AX497" s="17"/>
      <c r="BA497" s="14"/>
    </row>
    <row r="498" spans="50:53">
      <c r="AX498" s="17"/>
      <c r="BA498" s="14"/>
    </row>
    <row r="499" spans="50:53">
      <c r="AX499" s="17"/>
      <c r="BA499" s="14"/>
    </row>
    <row r="500" spans="50:53">
      <c r="AX500" s="17"/>
      <c r="BA500" s="14"/>
    </row>
    <row r="501" spans="50:53">
      <c r="AX501" s="17"/>
      <c r="BA501" s="14"/>
    </row>
    <row r="502" spans="50:53">
      <c r="AX502" s="17"/>
      <c r="BA502" s="14"/>
    </row>
    <row r="503" spans="50:53">
      <c r="AX503" s="17"/>
      <c r="BA503" s="14"/>
    </row>
    <row r="504" spans="50:53">
      <c r="AX504" s="17"/>
      <c r="BA504" s="14"/>
    </row>
    <row r="505" spans="50:53">
      <c r="AX505" s="17"/>
      <c r="BA505" s="14"/>
    </row>
    <row r="506" spans="50:53">
      <c r="AX506" s="17"/>
      <c r="BA506" s="14"/>
    </row>
    <row r="507" spans="50:53">
      <c r="AX507" s="17"/>
      <c r="BA507" s="14"/>
    </row>
    <row r="508" spans="50:53">
      <c r="AX508" s="17"/>
      <c r="BA508" s="14"/>
    </row>
    <row r="509" spans="50:53">
      <c r="AX509" s="17"/>
      <c r="BA509" s="14"/>
    </row>
    <row r="510" spans="50:53">
      <c r="AX510" s="17"/>
      <c r="BA510" s="14"/>
    </row>
    <row r="511" spans="50:53">
      <c r="AX511" s="17"/>
      <c r="BA511" s="14"/>
    </row>
    <row r="512" spans="50:53">
      <c r="AX512" s="17"/>
      <c r="BA512" s="14"/>
    </row>
    <row r="513" spans="50:53">
      <c r="AX513" s="17"/>
      <c r="BA513" s="14"/>
    </row>
    <row r="514" spans="50:53">
      <c r="AX514" s="17"/>
      <c r="BA514" s="14"/>
    </row>
    <row r="515" spans="50:53">
      <c r="AX515" s="17"/>
      <c r="BA515" s="14"/>
    </row>
    <row r="516" spans="50:53">
      <c r="AX516" s="17"/>
      <c r="BA516" s="14"/>
    </row>
    <row r="517" spans="50:53">
      <c r="AX517" s="17"/>
      <c r="BA517" s="14"/>
    </row>
    <row r="518" spans="50:53">
      <c r="AX518" s="17"/>
      <c r="BA518" s="14"/>
    </row>
    <row r="519" spans="50:53">
      <c r="AX519" s="17"/>
      <c r="BA519" s="14"/>
    </row>
    <row r="520" spans="50:53">
      <c r="AX520" s="17"/>
      <c r="BA520" s="14"/>
    </row>
    <row r="521" spans="50:53">
      <c r="AX521" s="17"/>
      <c r="BA521" s="14"/>
    </row>
    <row r="522" spans="50:53">
      <c r="AX522" s="17"/>
      <c r="BA522" s="14"/>
    </row>
    <row r="523" spans="50:53">
      <c r="AX523" s="17"/>
      <c r="BA523" s="14"/>
    </row>
    <row r="524" spans="50:53">
      <c r="AX524" s="17"/>
      <c r="BA524" s="14"/>
    </row>
    <row r="525" spans="50:53">
      <c r="AX525" s="17"/>
      <c r="BA525" s="14"/>
    </row>
    <row r="526" spans="50:53">
      <c r="AX526" s="17"/>
      <c r="BA526" s="14"/>
    </row>
    <row r="527" spans="50:53">
      <c r="AX527" s="17"/>
      <c r="BA527" s="14"/>
    </row>
    <row r="528" spans="50:53">
      <c r="AX528" s="17"/>
      <c r="BA528" s="14"/>
    </row>
    <row r="529" spans="50:53">
      <c r="AX529" s="17"/>
      <c r="BA529" s="14"/>
    </row>
    <row r="530" spans="50:53">
      <c r="AX530" s="17"/>
      <c r="BA530" s="14"/>
    </row>
    <row r="531" spans="50:53">
      <c r="AX531" s="17"/>
      <c r="BA531" s="14"/>
    </row>
    <row r="532" spans="50:53">
      <c r="AX532" s="17"/>
      <c r="BA532" s="14"/>
    </row>
    <row r="533" spans="50:53">
      <c r="AX533" s="17"/>
      <c r="BA533" s="14"/>
    </row>
    <row r="534" spans="50:53">
      <c r="AX534" s="17"/>
      <c r="BA534" s="14"/>
    </row>
    <row r="535" spans="50:53">
      <c r="AX535" s="17"/>
      <c r="BA535" s="14"/>
    </row>
    <row r="536" spans="50:53">
      <c r="AX536" s="17"/>
      <c r="BA536" s="14"/>
    </row>
    <row r="537" spans="50:53">
      <c r="AX537" s="17"/>
      <c r="BA537" s="14"/>
    </row>
    <row r="538" spans="50:53">
      <c r="AX538" s="17"/>
      <c r="BA538" s="14"/>
    </row>
    <row r="539" spans="50:53">
      <c r="AX539" s="17"/>
      <c r="BA539" s="14"/>
    </row>
    <row r="540" spans="50:53">
      <c r="AX540" s="17"/>
      <c r="BA540" s="14"/>
    </row>
    <row r="541" spans="50:53">
      <c r="AX541" s="17"/>
      <c r="BA541" s="14"/>
    </row>
    <row r="542" spans="50:53">
      <c r="AX542" s="17"/>
      <c r="BA542" s="14"/>
    </row>
    <row r="543" spans="50:53">
      <c r="AX543" s="17"/>
      <c r="BA543" s="14"/>
    </row>
    <row r="544" spans="50:53">
      <c r="AX544" s="17"/>
      <c r="BA544" s="14"/>
    </row>
    <row r="545" spans="50:53">
      <c r="AX545" s="17"/>
      <c r="BA545" s="14"/>
    </row>
    <row r="546" spans="50:53">
      <c r="AX546" s="17"/>
      <c r="BA546" s="14"/>
    </row>
    <row r="547" spans="50:53">
      <c r="AX547" s="17"/>
      <c r="BA547" s="14"/>
    </row>
    <row r="548" spans="50:53">
      <c r="AX548" s="17"/>
      <c r="BA548" s="14"/>
    </row>
    <row r="549" spans="50:53">
      <c r="AX549" s="17"/>
      <c r="BA549" s="14"/>
    </row>
    <row r="550" spans="50:53">
      <c r="AX550" s="17"/>
      <c r="BA550" s="14"/>
    </row>
    <row r="551" spans="50:53">
      <c r="AX551" s="17"/>
      <c r="BA551" s="14"/>
    </row>
    <row r="552" spans="50:53">
      <c r="AX552" s="17"/>
      <c r="BA552" s="14"/>
    </row>
    <row r="553" spans="50:53">
      <c r="AX553" s="17"/>
      <c r="BA553" s="14"/>
    </row>
    <row r="554" spans="50:53">
      <c r="AX554" s="17"/>
      <c r="BA554" s="14"/>
    </row>
    <row r="555" spans="50:53">
      <c r="AX555" s="17"/>
      <c r="BA555" s="14"/>
    </row>
    <row r="556" spans="50:53">
      <c r="AX556" s="17"/>
      <c r="BA556" s="14"/>
    </row>
    <row r="557" spans="50:53">
      <c r="AX557" s="17"/>
      <c r="BA557" s="14"/>
    </row>
    <row r="558" spans="50:53">
      <c r="AX558" s="17"/>
      <c r="BA558" s="14"/>
    </row>
    <row r="559" spans="50:53">
      <c r="AX559" s="17"/>
      <c r="BA559" s="14"/>
    </row>
    <row r="560" spans="50:53">
      <c r="AX560" s="17"/>
      <c r="BA560" s="14"/>
    </row>
    <row r="561" spans="50:53">
      <c r="AX561" s="17"/>
      <c r="BA561" s="14"/>
    </row>
    <row r="562" spans="50:53">
      <c r="AX562" s="17"/>
      <c r="BA562" s="14"/>
    </row>
    <row r="563" spans="50:53">
      <c r="AX563" s="17"/>
      <c r="BA563" s="14"/>
    </row>
    <row r="564" spans="50:53">
      <c r="AX564" s="17"/>
      <c r="BA564" s="14"/>
    </row>
    <row r="565" spans="50:53">
      <c r="AX565" s="17"/>
      <c r="BA565" s="14"/>
    </row>
    <row r="566" spans="50:53">
      <c r="AX566" s="17"/>
      <c r="BA566" s="14"/>
    </row>
    <row r="567" spans="50:53">
      <c r="AX567" s="17"/>
      <c r="BA567" s="14"/>
    </row>
    <row r="568" spans="50:53">
      <c r="AX568" s="17"/>
      <c r="BA568" s="14"/>
    </row>
    <row r="569" spans="50:53">
      <c r="AX569" s="17"/>
      <c r="BA569" s="14"/>
    </row>
    <row r="570" spans="50:53">
      <c r="AX570" s="17"/>
      <c r="BA570" s="14"/>
    </row>
    <row r="571" spans="50:53">
      <c r="AX571" s="17"/>
      <c r="BA571" s="14"/>
    </row>
    <row r="572" spans="50:53">
      <c r="AX572" s="17"/>
      <c r="BA572" s="14"/>
    </row>
    <row r="573" spans="50:53">
      <c r="AX573" s="17"/>
      <c r="BA573" s="14"/>
    </row>
    <row r="574" spans="50:53">
      <c r="AX574" s="17"/>
      <c r="BA574" s="14"/>
    </row>
    <row r="575" spans="50:53">
      <c r="AX575" s="17"/>
      <c r="BA575" s="14"/>
    </row>
    <row r="576" spans="50:53">
      <c r="AX576" s="17"/>
      <c r="BA576" s="14"/>
    </row>
    <row r="577" spans="50:53">
      <c r="AX577" s="17"/>
      <c r="BA577" s="14"/>
    </row>
    <row r="578" spans="50:53">
      <c r="AX578" s="17"/>
      <c r="BA578" s="14"/>
    </row>
    <row r="579" spans="50:53">
      <c r="AX579" s="17"/>
      <c r="BA579" s="14"/>
    </row>
    <row r="580" spans="50:53">
      <c r="AX580" s="17"/>
      <c r="BA580" s="14"/>
    </row>
    <row r="581" spans="50:53">
      <c r="AX581" s="17"/>
      <c r="BA581" s="14"/>
    </row>
    <row r="582" spans="50:53">
      <c r="AX582" s="17"/>
      <c r="BA582" s="14"/>
    </row>
    <row r="583" spans="50:53">
      <c r="AX583" s="17"/>
      <c r="BA583" s="14"/>
    </row>
    <row r="584" spans="50:53">
      <c r="AX584" s="17"/>
      <c r="BA584" s="14"/>
    </row>
    <row r="585" spans="50:53">
      <c r="AX585" s="17"/>
      <c r="BA585" s="14"/>
    </row>
    <row r="586" spans="50:53">
      <c r="AX586" s="17"/>
      <c r="BA586" s="14"/>
    </row>
    <row r="587" spans="50:53">
      <c r="AX587" s="17"/>
      <c r="BA587" s="14"/>
    </row>
    <row r="588" spans="50:53">
      <c r="AX588" s="17"/>
      <c r="BA588" s="14"/>
    </row>
    <row r="589" spans="50:53">
      <c r="AX589" s="17"/>
      <c r="BA589" s="14"/>
    </row>
    <row r="590" spans="50:53">
      <c r="AX590" s="17"/>
      <c r="BA590" s="14"/>
    </row>
    <row r="591" spans="50:53">
      <c r="AX591" s="17"/>
      <c r="BA591" s="14"/>
    </row>
    <row r="592" spans="50:53">
      <c r="AX592" s="17"/>
      <c r="BA592" s="14"/>
    </row>
    <row r="593" spans="50:53">
      <c r="AX593" s="17"/>
      <c r="BA593" s="14"/>
    </row>
    <row r="594" spans="50:53">
      <c r="AX594" s="17"/>
      <c r="BA594" s="14"/>
    </row>
    <row r="595" spans="50:53">
      <c r="AX595" s="17"/>
      <c r="BA595" s="14"/>
    </row>
    <row r="596" spans="50:53">
      <c r="AX596" s="17"/>
      <c r="BA596" s="14"/>
    </row>
    <row r="597" spans="50:53">
      <c r="AX597" s="17"/>
      <c r="BA597" s="14"/>
    </row>
    <row r="598" spans="50:53">
      <c r="AX598" s="17"/>
      <c r="BA598" s="14"/>
    </row>
    <row r="599" spans="50:53">
      <c r="AX599" s="17"/>
      <c r="BA599" s="14"/>
    </row>
    <row r="600" spans="50:53">
      <c r="AX600" s="17"/>
      <c r="BA600" s="14"/>
    </row>
    <row r="601" spans="50:53">
      <c r="AX601" s="17"/>
      <c r="BA601" s="14"/>
    </row>
    <row r="602" spans="50:53">
      <c r="AX602" s="17"/>
      <c r="BA602" s="14"/>
    </row>
    <row r="603" spans="50:53">
      <c r="AX603" s="17"/>
      <c r="BA603" s="14"/>
    </row>
    <row r="604" spans="50:53">
      <c r="AX604" s="17"/>
      <c r="BA604" s="14"/>
    </row>
    <row r="605" spans="50:53">
      <c r="AX605" s="17"/>
      <c r="BA605" s="14"/>
    </row>
    <row r="606" spans="50:53">
      <c r="AX606" s="17"/>
      <c r="BA606" s="14"/>
    </row>
    <row r="607" spans="50:53">
      <c r="AX607" s="17"/>
      <c r="BA607" s="14"/>
    </row>
    <row r="608" spans="50:53">
      <c r="AX608" s="17"/>
      <c r="BA608" s="14"/>
    </row>
    <row r="609" spans="50:53">
      <c r="AX609" s="17"/>
      <c r="BA609" s="14"/>
    </row>
    <row r="610" spans="50:53">
      <c r="AX610" s="17"/>
      <c r="BA610" s="14"/>
    </row>
    <row r="611" spans="50:53">
      <c r="AX611" s="17"/>
      <c r="BA611" s="14"/>
    </row>
    <row r="612" spans="50:53">
      <c r="AX612" s="17"/>
      <c r="BA612" s="14"/>
    </row>
    <row r="613" spans="50:53">
      <c r="AX613" s="17"/>
      <c r="BA613" s="14"/>
    </row>
    <row r="614" spans="50:53">
      <c r="AX614" s="17"/>
      <c r="BA614" s="14"/>
    </row>
    <row r="615" spans="50:53">
      <c r="AX615" s="17"/>
      <c r="BA615" s="14"/>
    </row>
    <row r="616" spans="50:53">
      <c r="AX616" s="17"/>
      <c r="BA616" s="14"/>
    </row>
    <row r="617" spans="50:53">
      <c r="AX617" s="17"/>
      <c r="BA617" s="14"/>
    </row>
    <row r="618" spans="50:53">
      <c r="AX618" s="17"/>
      <c r="BA618" s="14"/>
    </row>
    <row r="619" spans="50:53">
      <c r="AX619" s="17"/>
      <c r="BA619" s="14"/>
    </row>
    <row r="620" spans="50:53">
      <c r="AX620" s="17"/>
      <c r="BA620" s="14"/>
    </row>
    <row r="621" spans="50:53">
      <c r="AX621" s="17"/>
      <c r="BA621" s="14"/>
    </row>
    <row r="622" spans="50:53">
      <c r="AX622" s="17"/>
      <c r="BA622" s="14"/>
    </row>
    <row r="623" spans="50:53">
      <c r="AX623" s="17"/>
      <c r="BA623" s="14"/>
    </row>
    <row r="624" spans="50:53">
      <c r="AX624" s="17"/>
      <c r="BA624" s="14"/>
    </row>
    <row r="625" spans="50:53">
      <c r="AX625" s="17"/>
      <c r="BA625" s="14"/>
    </row>
    <row r="626" spans="50:53">
      <c r="AX626" s="17"/>
      <c r="BA626" s="14"/>
    </row>
    <row r="627" spans="50:53">
      <c r="AX627" s="17"/>
      <c r="BA627" s="14"/>
    </row>
    <row r="628" spans="50:53">
      <c r="AX628" s="17"/>
      <c r="BA628" s="14"/>
    </row>
    <row r="629" spans="50:53">
      <c r="AX629" s="17"/>
      <c r="BA629" s="14"/>
    </row>
    <row r="630" spans="50:53">
      <c r="AX630" s="17"/>
      <c r="BA630" s="14"/>
    </row>
    <row r="631" spans="50:53">
      <c r="AX631" s="17"/>
      <c r="BA631" s="14"/>
    </row>
    <row r="632" spans="50:53">
      <c r="AX632" s="17"/>
      <c r="BA632" s="14"/>
    </row>
    <row r="633" spans="50:53">
      <c r="AX633" s="17"/>
      <c r="BA633" s="14"/>
    </row>
    <row r="634" spans="50:53">
      <c r="AX634" s="17"/>
      <c r="BA634" s="14"/>
    </row>
    <row r="635" spans="50:53">
      <c r="AX635" s="17"/>
      <c r="BA635" s="14"/>
    </row>
    <row r="636" spans="50:53">
      <c r="AX636" s="17"/>
      <c r="BA636" s="14"/>
    </row>
    <row r="637" spans="50:53">
      <c r="AX637" s="17"/>
      <c r="BA637" s="14"/>
    </row>
    <row r="638" spans="50:53">
      <c r="AX638" s="17"/>
      <c r="BA638" s="14"/>
    </row>
    <row r="639" spans="50:53">
      <c r="AX639" s="17"/>
      <c r="BA639" s="14"/>
    </row>
    <row r="640" spans="50:53">
      <c r="AX640" s="17"/>
      <c r="BA640" s="14"/>
    </row>
    <row r="641" spans="50:53">
      <c r="AX641" s="17"/>
      <c r="BA641" s="14"/>
    </row>
    <row r="642" spans="50:53">
      <c r="AX642" s="17"/>
      <c r="BA642" s="14"/>
    </row>
    <row r="643" spans="50:53">
      <c r="AX643" s="17"/>
      <c r="BA643" s="14"/>
    </row>
    <row r="644" spans="50:53">
      <c r="AX644" s="17"/>
      <c r="BA644" s="14"/>
    </row>
    <row r="645" spans="50:53">
      <c r="AX645" s="17"/>
      <c r="BA645" s="14"/>
    </row>
    <row r="646" spans="50:53">
      <c r="AX646" s="17"/>
      <c r="BA646" s="14"/>
    </row>
    <row r="647" spans="50:53">
      <c r="AX647" s="17"/>
      <c r="BA647" s="14"/>
    </row>
    <row r="648" spans="50:53">
      <c r="AX648" s="17"/>
      <c r="BA648" s="14"/>
    </row>
    <row r="649" spans="50:53">
      <c r="AX649" s="17"/>
      <c r="BA649" s="14"/>
    </row>
    <row r="650" spans="50:53">
      <c r="AX650" s="17"/>
      <c r="BA650" s="14"/>
    </row>
    <row r="651" spans="50:53">
      <c r="AX651" s="17"/>
      <c r="BA651" s="14"/>
    </row>
    <row r="652" spans="50:53">
      <c r="AX652" s="17"/>
      <c r="BA652" s="14"/>
    </row>
    <row r="653" spans="50:53">
      <c r="AX653" s="17"/>
      <c r="BA653" s="14"/>
    </row>
    <row r="654" spans="50:53">
      <c r="AX654" s="17"/>
      <c r="BA654" s="14"/>
    </row>
    <row r="655" spans="50:53">
      <c r="AX655" s="17"/>
      <c r="BA655" s="14"/>
    </row>
    <row r="656" spans="50:53">
      <c r="AX656" s="17"/>
      <c r="BA656" s="14"/>
    </row>
    <row r="657" spans="50:53">
      <c r="AX657" s="17"/>
      <c r="BA657" s="14"/>
    </row>
    <row r="658" spans="50:53">
      <c r="AX658" s="17"/>
      <c r="BA658" s="14"/>
    </row>
    <row r="659" spans="50:53">
      <c r="AX659" s="17"/>
      <c r="BA659" s="14"/>
    </row>
    <row r="660" spans="50:53">
      <c r="AX660" s="17"/>
      <c r="BA660" s="14"/>
    </row>
    <row r="661" spans="50:53">
      <c r="AX661" s="17"/>
      <c r="BA661" s="14"/>
    </row>
    <row r="662" spans="50:53">
      <c r="AX662" s="17"/>
      <c r="BA662" s="14"/>
    </row>
    <row r="663" spans="50:53">
      <c r="AX663" s="17"/>
      <c r="BA663" s="14"/>
    </row>
    <row r="664" spans="50:53">
      <c r="AX664" s="17"/>
      <c r="BA664" s="14"/>
    </row>
    <row r="665" spans="50:53">
      <c r="AX665" s="17"/>
      <c r="BA665" s="14"/>
    </row>
    <row r="666" spans="50:53">
      <c r="AX666" s="17"/>
      <c r="BA666" s="14"/>
    </row>
    <row r="667" spans="50:53">
      <c r="AX667" s="17"/>
      <c r="BA667" s="14"/>
    </row>
    <row r="668" spans="50:53">
      <c r="AX668" s="17"/>
      <c r="BA668" s="14"/>
    </row>
    <row r="669" spans="50:53">
      <c r="AX669" s="17"/>
      <c r="BA669" s="14"/>
    </row>
    <row r="670" spans="50:53">
      <c r="AX670" s="17"/>
      <c r="BA670" s="14"/>
    </row>
    <row r="671" spans="50:53">
      <c r="AX671" s="17"/>
      <c r="BA671" s="14"/>
    </row>
    <row r="672" spans="50:53">
      <c r="AX672" s="17"/>
      <c r="BA672" s="14"/>
    </row>
    <row r="673" spans="50:53">
      <c r="AX673" s="17"/>
      <c r="BA673" s="14"/>
    </row>
    <row r="674" spans="50:53">
      <c r="AX674" s="17"/>
      <c r="BA674" s="14"/>
    </row>
    <row r="675" spans="50:53">
      <c r="AX675" s="17"/>
      <c r="BA675" s="14"/>
    </row>
    <row r="676" spans="50:53">
      <c r="AX676" s="17"/>
      <c r="BA676" s="14"/>
    </row>
    <row r="677" spans="50:53">
      <c r="AX677" s="17"/>
      <c r="BA677" s="14"/>
    </row>
    <row r="678" spans="50:53">
      <c r="AX678" s="17"/>
      <c r="BA678" s="14"/>
    </row>
    <row r="679" spans="50:53">
      <c r="AX679" s="17"/>
      <c r="BA679" s="14"/>
    </row>
    <row r="680" spans="50:53">
      <c r="AX680" s="17"/>
      <c r="BA680" s="14"/>
    </row>
    <row r="681" spans="50:53">
      <c r="AX681" s="17"/>
      <c r="BA681" s="14"/>
    </row>
    <row r="682" spans="50:53">
      <c r="AX682" s="17"/>
      <c r="BA682" s="14"/>
    </row>
    <row r="683" spans="50:53">
      <c r="AX683" s="17"/>
      <c r="BA683" s="14"/>
    </row>
    <row r="684" spans="50:53">
      <c r="AX684" s="17"/>
      <c r="BA684" s="14"/>
    </row>
    <row r="685" spans="50:53">
      <c r="AX685" s="17"/>
      <c r="BA685" s="14"/>
    </row>
    <row r="686" spans="50:53">
      <c r="AX686" s="17"/>
      <c r="BA686" s="14"/>
    </row>
    <row r="687" spans="50:53">
      <c r="AX687" s="17"/>
      <c r="BA687" s="14"/>
    </row>
    <row r="688" spans="50:53">
      <c r="AX688" s="17"/>
      <c r="BA688" s="14"/>
    </row>
    <row r="689" spans="50:53">
      <c r="AX689" s="17"/>
      <c r="BA689" s="14"/>
    </row>
    <row r="690" spans="50:53">
      <c r="AX690" s="17"/>
      <c r="BA690" s="14"/>
    </row>
    <row r="691" spans="50:53">
      <c r="AX691" s="17"/>
      <c r="BA691" s="14"/>
    </row>
    <row r="692" spans="50:53">
      <c r="AX692" s="17"/>
      <c r="BA692" s="14"/>
    </row>
    <row r="693" spans="50:53">
      <c r="AX693" s="17"/>
      <c r="BA693" s="14"/>
    </row>
    <row r="694" spans="50:53">
      <c r="AX694" s="17"/>
      <c r="BA694" s="14"/>
    </row>
    <row r="695" spans="50:53">
      <c r="AX695" s="17"/>
      <c r="BA695" s="14"/>
    </row>
    <row r="696" spans="50:53">
      <c r="AX696" s="17"/>
      <c r="BA696" s="14"/>
    </row>
    <row r="697" spans="50:53">
      <c r="AX697" s="17"/>
      <c r="BA697" s="14"/>
    </row>
    <row r="698" spans="50:53">
      <c r="AX698" s="17"/>
      <c r="BA698" s="14"/>
    </row>
    <row r="699" spans="50:53">
      <c r="AX699" s="17"/>
      <c r="BA699" s="14"/>
    </row>
    <row r="700" spans="50:53">
      <c r="AX700" s="17"/>
      <c r="BA700" s="14"/>
    </row>
    <row r="701" spans="50:53">
      <c r="AX701" s="17"/>
      <c r="BA701" s="14"/>
    </row>
    <row r="702" spans="50:53">
      <c r="AX702" s="17"/>
      <c r="BA702" s="14"/>
    </row>
    <row r="703" spans="50:53">
      <c r="AX703" s="17"/>
      <c r="BA703" s="14"/>
    </row>
    <row r="704" spans="50:53">
      <c r="AX704" s="17"/>
      <c r="BA704" s="14"/>
    </row>
    <row r="705" spans="50:53">
      <c r="AX705" s="17"/>
      <c r="BA705" s="14"/>
    </row>
    <row r="706" spans="50:53">
      <c r="AX706" s="17"/>
      <c r="BA706" s="14"/>
    </row>
    <row r="707" spans="50:53">
      <c r="AX707" s="17"/>
      <c r="BA707" s="14"/>
    </row>
    <row r="708" spans="50:53">
      <c r="AX708" s="17"/>
      <c r="BA708" s="14"/>
    </row>
    <row r="709" spans="50:53">
      <c r="AX709" s="17"/>
      <c r="BA709" s="14"/>
    </row>
    <row r="710" spans="50:53">
      <c r="AX710" s="17"/>
      <c r="BA710" s="14"/>
    </row>
    <row r="711" spans="50:53">
      <c r="AX711" s="17"/>
      <c r="BA711" s="14"/>
    </row>
    <row r="712" spans="50:53">
      <c r="AX712" s="17"/>
      <c r="BA712" s="14"/>
    </row>
    <row r="713" spans="50:53">
      <c r="AX713" s="17"/>
      <c r="BA713" s="14"/>
    </row>
    <row r="714" spans="50:53">
      <c r="AX714" s="17"/>
      <c r="BA714" s="14"/>
    </row>
    <row r="715" spans="50:53">
      <c r="AX715" s="17"/>
      <c r="BA715" s="14"/>
    </row>
    <row r="716" spans="50:53">
      <c r="AX716" s="17"/>
      <c r="BA716" s="14"/>
    </row>
    <row r="717" spans="50:53">
      <c r="AX717" s="17"/>
      <c r="BA717" s="14"/>
    </row>
    <row r="718" spans="50:53">
      <c r="AX718" s="17"/>
      <c r="BA718" s="14"/>
    </row>
    <row r="719" spans="50:53">
      <c r="AX719" s="17"/>
      <c r="BA719" s="14"/>
    </row>
    <row r="720" spans="50:53">
      <c r="AX720" s="17"/>
      <c r="BA720" s="14"/>
    </row>
    <row r="721" spans="50:53">
      <c r="AX721" s="17"/>
      <c r="BA721" s="14"/>
    </row>
    <row r="722" spans="50:53">
      <c r="AX722" s="17"/>
      <c r="BA722" s="14"/>
    </row>
    <row r="723" spans="50:53">
      <c r="AX723" s="17"/>
      <c r="BA723" s="14"/>
    </row>
    <row r="724" spans="50:53">
      <c r="AX724" s="17"/>
      <c r="BA724" s="14"/>
    </row>
    <row r="725" spans="50:53">
      <c r="AX725" s="17"/>
      <c r="BA725" s="14"/>
    </row>
    <row r="726" spans="50:53">
      <c r="AX726" s="17"/>
      <c r="BA726" s="14"/>
    </row>
    <row r="727" spans="50:53">
      <c r="AX727" s="17"/>
      <c r="BA727" s="14"/>
    </row>
    <row r="728" spans="50:53">
      <c r="AX728" s="17"/>
      <c r="BA728" s="14"/>
    </row>
    <row r="729" spans="50:53">
      <c r="AX729" s="17"/>
      <c r="BA729" s="14"/>
    </row>
    <row r="730" spans="50:53">
      <c r="AX730" s="17"/>
      <c r="BA730" s="14"/>
    </row>
    <row r="731" spans="50:53">
      <c r="AX731" s="17"/>
      <c r="BA731" s="14"/>
    </row>
    <row r="732" spans="50:53">
      <c r="AX732" s="17"/>
      <c r="BA732" s="14"/>
    </row>
    <row r="733" spans="50:53">
      <c r="AX733" s="17"/>
      <c r="BA733" s="14"/>
    </row>
    <row r="734" spans="50:53">
      <c r="AX734" s="17"/>
      <c r="BA734" s="14"/>
    </row>
    <row r="735" spans="50:53">
      <c r="AX735" s="17"/>
      <c r="BA735" s="14"/>
    </row>
    <row r="736" spans="50:53">
      <c r="AX736" s="17"/>
      <c r="BA736" s="14"/>
    </row>
    <row r="737" spans="50:53">
      <c r="AX737" s="17"/>
      <c r="BA737" s="14"/>
    </row>
    <row r="738" spans="50:53">
      <c r="AX738" s="17"/>
      <c r="BA738" s="14"/>
    </row>
    <row r="739" spans="50:53">
      <c r="AX739" s="17"/>
      <c r="BA739" s="14"/>
    </row>
    <row r="740" spans="50:53">
      <c r="AX740" s="17"/>
      <c r="BA740" s="14"/>
    </row>
    <row r="741" spans="50:53">
      <c r="AX741" s="17"/>
      <c r="BA741" s="14"/>
    </row>
    <row r="742" spans="50:53">
      <c r="AX742" s="17"/>
      <c r="BA742" s="14"/>
    </row>
    <row r="743" spans="50:53">
      <c r="AX743" s="17"/>
      <c r="BA743" s="14"/>
    </row>
    <row r="744" spans="50:53">
      <c r="AX744" s="17"/>
      <c r="BA744" s="14"/>
    </row>
    <row r="745" spans="50:53">
      <c r="AX745" s="17"/>
      <c r="BA745" s="14"/>
    </row>
    <row r="746" spans="50:53">
      <c r="AX746" s="17"/>
      <c r="BA746" s="14"/>
    </row>
    <row r="747" spans="50:53">
      <c r="AX747" s="17"/>
      <c r="BA747" s="14"/>
    </row>
    <row r="748" spans="50:53">
      <c r="AX748" s="17"/>
      <c r="BA748" s="14"/>
    </row>
    <row r="749" spans="50:53">
      <c r="AX749" s="17"/>
      <c r="BA749" s="14"/>
    </row>
    <row r="750" spans="50:53">
      <c r="AX750" s="17"/>
      <c r="BA750" s="14"/>
    </row>
    <row r="751" spans="50:53">
      <c r="AX751" s="17"/>
      <c r="BA751" s="14"/>
    </row>
    <row r="752" spans="50:53">
      <c r="AX752" s="17"/>
      <c r="BA752" s="14"/>
    </row>
    <row r="753" spans="50:53">
      <c r="AX753" s="17"/>
      <c r="BA753" s="14"/>
    </row>
    <row r="754" spans="50:53">
      <c r="AX754" s="17"/>
      <c r="BA754" s="14"/>
    </row>
    <row r="755" spans="50:53">
      <c r="AX755" s="17"/>
      <c r="BA755" s="14"/>
    </row>
    <row r="756" spans="50:53">
      <c r="AX756" s="17"/>
      <c r="BA756" s="14"/>
    </row>
    <row r="757" spans="50:53">
      <c r="AX757" s="17"/>
      <c r="BA757" s="14"/>
    </row>
    <row r="758" spans="50:53">
      <c r="AX758" s="17"/>
      <c r="BA758" s="14"/>
    </row>
    <row r="759" spans="50:53">
      <c r="AX759" s="17"/>
      <c r="BA759" s="14"/>
    </row>
    <row r="760" spans="50:53">
      <c r="AX760" s="17"/>
      <c r="BA760" s="14"/>
    </row>
    <row r="761" spans="50:53">
      <c r="AX761" s="17"/>
      <c r="BA761" s="14"/>
    </row>
    <row r="762" spans="50:53">
      <c r="AX762" s="17"/>
      <c r="BA762" s="14"/>
    </row>
    <row r="763" spans="50:53">
      <c r="AX763" s="17"/>
      <c r="BA763" s="14"/>
    </row>
    <row r="764" spans="50:53">
      <c r="AX764" s="17"/>
      <c r="BA764" s="14"/>
    </row>
    <row r="765" spans="50:53">
      <c r="AX765" s="17"/>
      <c r="BA765" s="14"/>
    </row>
    <row r="766" spans="50:53">
      <c r="AX766" s="17"/>
      <c r="BA766" s="14"/>
    </row>
    <row r="767" spans="50:53">
      <c r="AX767" s="17"/>
      <c r="BA767" s="14"/>
    </row>
    <row r="768" spans="50:53">
      <c r="AX768" s="17"/>
      <c r="BA768" s="14"/>
    </row>
    <row r="769" spans="50:53">
      <c r="AX769" s="17"/>
      <c r="BA769" s="14"/>
    </row>
    <row r="770" spans="50:53">
      <c r="AX770" s="17"/>
      <c r="BA770" s="14"/>
    </row>
    <row r="771" spans="50:53">
      <c r="AX771" s="17"/>
      <c r="BA771" s="14"/>
    </row>
    <row r="772" spans="50:53">
      <c r="AX772" s="17"/>
      <c r="BA772" s="14"/>
    </row>
    <row r="773" spans="50:53">
      <c r="AX773" s="17"/>
      <c r="BA773" s="14"/>
    </row>
    <row r="774" spans="50:53">
      <c r="AX774" s="17"/>
      <c r="BA774" s="14"/>
    </row>
    <row r="775" spans="50:53">
      <c r="AX775" s="17"/>
      <c r="BA775" s="14"/>
    </row>
    <row r="776" spans="50:53">
      <c r="AX776" s="17"/>
      <c r="BA776" s="14"/>
    </row>
    <row r="777" spans="50:53">
      <c r="AX777" s="17"/>
      <c r="BA777" s="14"/>
    </row>
    <row r="778" spans="50:53">
      <c r="AX778" s="17"/>
      <c r="BA778" s="14"/>
    </row>
    <row r="779" spans="50:53">
      <c r="AX779" s="17"/>
      <c r="BA779" s="14"/>
    </row>
    <row r="780" spans="50:53">
      <c r="AX780" s="17"/>
      <c r="BA780" s="14"/>
    </row>
    <row r="781" spans="50:53">
      <c r="AX781" s="17"/>
      <c r="BA781" s="14"/>
    </row>
    <row r="782" spans="50:53">
      <c r="AX782" s="17"/>
      <c r="BA782" s="14"/>
    </row>
    <row r="783" spans="50:53">
      <c r="AX783" s="17"/>
      <c r="BA783" s="14"/>
    </row>
    <row r="784" spans="50:53">
      <c r="AX784" s="17"/>
      <c r="BA784" s="14"/>
    </row>
    <row r="785" spans="50:53">
      <c r="AX785" s="17"/>
      <c r="BA785" s="14"/>
    </row>
    <row r="786" spans="50:53">
      <c r="AX786" s="17"/>
      <c r="BA786" s="14"/>
    </row>
    <row r="787" spans="50:53">
      <c r="AX787" s="17"/>
      <c r="BA787" s="14"/>
    </row>
    <row r="788" spans="50:53">
      <c r="AX788" s="17"/>
      <c r="BA788" s="14"/>
    </row>
    <row r="789" spans="50:53">
      <c r="AX789" s="17"/>
      <c r="BA789" s="14"/>
    </row>
    <row r="790" spans="50:53">
      <c r="AX790" s="17"/>
      <c r="BA790" s="14"/>
    </row>
    <row r="791" spans="50:53">
      <c r="AX791" s="17"/>
      <c r="BA791" s="14"/>
    </row>
    <row r="792" spans="50:53">
      <c r="AX792" s="17"/>
      <c r="BA792" s="14"/>
    </row>
    <row r="793" spans="50:53">
      <c r="AX793" s="17"/>
      <c r="BA793" s="14"/>
    </row>
    <row r="794" spans="50:53">
      <c r="AX794" s="17"/>
      <c r="BA794" s="14"/>
    </row>
    <row r="795" spans="50:53">
      <c r="AX795" s="17"/>
      <c r="BA795" s="14"/>
    </row>
    <row r="796" spans="50:53">
      <c r="AX796" s="17"/>
      <c r="BA796" s="14"/>
    </row>
    <row r="797" spans="50:53">
      <c r="AX797" s="17"/>
      <c r="BA797" s="14"/>
    </row>
    <row r="798" spans="50:53">
      <c r="AX798" s="17"/>
      <c r="BA798" s="14"/>
    </row>
    <row r="799" spans="50:53">
      <c r="AX799" s="17"/>
      <c r="BA799" s="14"/>
    </row>
    <row r="800" spans="50:53">
      <c r="AX800" s="17"/>
      <c r="BA800" s="14"/>
    </row>
    <row r="801" spans="50:53">
      <c r="AX801" s="17"/>
      <c r="BA801" s="14"/>
    </row>
    <row r="802" spans="50:53">
      <c r="AX802" s="17"/>
      <c r="BA802" s="14"/>
    </row>
    <row r="803" spans="50:53">
      <c r="AX803" s="17"/>
      <c r="BA803" s="14"/>
    </row>
    <row r="804" spans="50:53">
      <c r="AX804" s="17"/>
      <c r="BA804" s="14"/>
    </row>
    <row r="805" spans="50:53">
      <c r="AX805" s="17"/>
      <c r="BA805" s="14"/>
    </row>
    <row r="806" spans="50:53">
      <c r="AX806" s="17"/>
      <c r="BA806" s="14"/>
    </row>
    <row r="807" spans="50:53">
      <c r="AX807" s="17"/>
      <c r="BA807" s="14"/>
    </row>
    <row r="808" spans="50:53">
      <c r="AX808" s="17"/>
      <c r="BA808" s="14"/>
    </row>
    <row r="809" spans="50:53">
      <c r="AX809" s="17"/>
      <c r="BA809" s="14"/>
    </row>
    <row r="810" spans="50:53">
      <c r="AX810" s="17"/>
      <c r="BA810" s="14"/>
    </row>
    <row r="811" spans="50:53">
      <c r="AX811" s="17"/>
      <c r="BA811" s="14"/>
    </row>
    <row r="812" spans="50:53">
      <c r="AX812" s="17"/>
      <c r="BA812" s="14"/>
    </row>
    <row r="813" spans="50:53">
      <c r="AX813" s="17"/>
      <c r="BA813" s="14"/>
    </row>
    <row r="814" spans="50:53">
      <c r="AX814" s="17"/>
      <c r="BA814" s="14"/>
    </row>
    <row r="815" spans="50:53">
      <c r="AX815" s="17"/>
      <c r="BA815" s="14"/>
    </row>
    <row r="816" spans="50:53">
      <c r="AX816" s="17"/>
      <c r="BA816" s="14"/>
    </row>
    <row r="817" spans="50:53">
      <c r="AX817" s="17"/>
      <c r="BA817" s="14"/>
    </row>
    <row r="818" spans="50:53">
      <c r="AX818" s="17"/>
      <c r="BA818" s="14"/>
    </row>
    <row r="819" spans="50:53">
      <c r="AX819" s="17"/>
      <c r="BA819" s="14"/>
    </row>
    <row r="820" spans="50:53">
      <c r="AX820" s="17"/>
      <c r="BA820" s="14"/>
    </row>
    <row r="821" spans="50:53">
      <c r="AX821" s="17"/>
      <c r="BA821" s="14"/>
    </row>
    <row r="822" spans="50:53">
      <c r="AX822" s="17"/>
      <c r="BA822" s="14"/>
    </row>
    <row r="823" spans="50:53">
      <c r="AX823" s="17"/>
      <c r="BA823" s="14"/>
    </row>
    <row r="824" spans="50:53">
      <c r="AX824" s="17"/>
      <c r="BA824" s="14"/>
    </row>
    <row r="825" spans="50:53">
      <c r="AX825" s="17"/>
      <c r="BA825" s="14"/>
    </row>
    <row r="826" spans="50:53">
      <c r="AX826" s="17"/>
      <c r="BA826" s="14"/>
    </row>
    <row r="827" spans="50:53">
      <c r="AX827" s="17"/>
      <c r="BA827" s="14"/>
    </row>
    <row r="828" spans="50:53">
      <c r="AX828" s="17"/>
      <c r="BA828" s="14"/>
    </row>
    <row r="829" spans="50:53">
      <c r="AX829" s="17"/>
      <c r="BA829" s="14"/>
    </row>
    <row r="830" spans="50:53">
      <c r="AX830" s="17"/>
      <c r="BA830" s="14"/>
    </row>
    <row r="831" spans="50:53">
      <c r="AX831" s="17"/>
      <c r="BA831" s="14"/>
    </row>
    <row r="832" spans="50:53">
      <c r="AX832" s="17"/>
      <c r="BA832" s="14"/>
    </row>
    <row r="833" spans="50:53">
      <c r="AX833" s="17"/>
      <c r="BA833" s="14"/>
    </row>
    <row r="834" spans="50:53">
      <c r="AX834" s="17"/>
      <c r="BA834" s="14"/>
    </row>
    <row r="835" spans="50:53">
      <c r="AX835" s="17"/>
      <c r="BA835" s="14"/>
    </row>
    <row r="836" spans="50:53">
      <c r="AX836" s="17"/>
      <c r="BA836" s="14"/>
    </row>
    <row r="837" spans="50:53">
      <c r="AX837" s="17"/>
      <c r="BA837" s="14"/>
    </row>
    <row r="838" spans="50:53">
      <c r="AX838" s="17"/>
      <c r="BA838" s="14"/>
    </row>
    <row r="839" spans="50:53">
      <c r="AX839" s="17"/>
      <c r="BA839" s="14"/>
    </row>
    <row r="840" spans="50:53">
      <c r="AX840" s="17"/>
      <c r="BA840" s="14"/>
    </row>
    <row r="841" spans="50:53">
      <c r="AX841" s="17"/>
      <c r="BA841" s="14"/>
    </row>
    <row r="842" spans="50:53">
      <c r="AX842" s="17"/>
      <c r="BA842" s="14"/>
    </row>
    <row r="843" spans="50:53">
      <c r="AX843" s="17"/>
      <c r="BA843" s="14"/>
    </row>
    <row r="844" spans="50:53">
      <c r="AX844" s="17"/>
      <c r="BA844" s="14"/>
    </row>
    <row r="845" spans="50:53">
      <c r="AX845" s="17"/>
      <c r="BA845" s="14"/>
    </row>
    <row r="846" spans="50:53">
      <c r="AX846" s="17"/>
      <c r="BA846" s="14"/>
    </row>
    <row r="847" spans="50:53">
      <c r="AX847" s="17"/>
      <c r="BA847" s="14"/>
    </row>
    <row r="848" spans="50:53">
      <c r="AX848" s="17"/>
      <c r="BA848" s="14"/>
    </row>
    <row r="849" spans="50:53">
      <c r="AX849" s="17"/>
      <c r="BA849" s="14"/>
    </row>
    <row r="850" spans="50:53">
      <c r="AX850" s="17"/>
      <c r="BA850" s="14"/>
    </row>
    <row r="851" spans="50:53">
      <c r="AX851" s="17"/>
      <c r="BA851" s="14"/>
    </row>
    <row r="852" spans="50:53">
      <c r="AX852" s="17"/>
      <c r="BA852" s="14"/>
    </row>
    <row r="853" spans="50:53">
      <c r="AX853" s="17"/>
      <c r="BA853" s="14"/>
    </row>
    <row r="854" spans="50:53">
      <c r="AX854" s="17"/>
      <c r="BA854" s="14"/>
    </row>
    <row r="855" spans="50:53">
      <c r="AX855" s="17"/>
      <c r="BA855" s="14"/>
    </row>
    <row r="856" spans="50:53">
      <c r="AX856" s="17"/>
      <c r="BA856" s="14"/>
    </row>
    <row r="857" spans="50:53">
      <c r="AX857" s="17"/>
      <c r="BA857" s="14"/>
    </row>
    <row r="858" spans="50:53">
      <c r="AX858" s="17"/>
      <c r="BA858" s="14"/>
    </row>
    <row r="859" spans="50:53">
      <c r="AX859" s="17"/>
      <c r="BA859" s="14"/>
    </row>
    <row r="860" spans="50:53">
      <c r="AX860" s="17"/>
      <c r="BA860" s="14"/>
    </row>
    <row r="861" spans="50:53">
      <c r="AX861" s="17"/>
      <c r="BA861" s="14"/>
    </row>
    <row r="862" spans="50:53">
      <c r="AX862" s="17"/>
      <c r="BA862" s="14"/>
    </row>
    <row r="863" spans="50:53">
      <c r="AX863" s="17"/>
      <c r="BA863" s="14"/>
    </row>
    <row r="864" spans="50:53">
      <c r="AX864" s="17"/>
      <c r="BA864" s="14"/>
    </row>
    <row r="865" spans="50:53">
      <c r="AX865" s="17"/>
      <c r="BA865" s="14"/>
    </row>
    <row r="866" spans="50:53">
      <c r="AX866" s="17"/>
      <c r="BA866" s="14"/>
    </row>
    <row r="867" spans="50:53">
      <c r="AX867" s="17"/>
      <c r="BA867" s="14"/>
    </row>
    <row r="868" spans="50:53">
      <c r="AX868" s="17"/>
      <c r="BA868" s="14"/>
    </row>
    <row r="869" spans="50:53">
      <c r="AX869" s="17"/>
      <c r="BA869" s="14"/>
    </row>
    <row r="870" spans="50:53">
      <c r="AX870" s="17"/>
      <c r="BA870" s="14"/>
    </row>
    <row r="871" spans="50:53">
      <c r="AX871" s="17"/>
      <c r="BA871" s="14"/>
    </row>
    <row r="872" spans="50:53">
      <c r="AX872" s="17"/>
      <c r="BA872" s="14"/>
    </row>
    <row r="873" spans="50:53">
      <c r="AX873" s="17"/>
      <c r="BA873" s="14"/>
    </row>
    <row r="874" spans="50:53">
      <c r="AX874" s="17"/>
      <c r="BA874" s="14"/>
    </row>
    <row r="875" spans="50:53">
      <c r="AX875" s="17"/>
      <c r="BA875" s="14"/>
    </row>
    <row r="876" spans="50:53">
      <c r="AX876" s="17"/>
      <c r="BA876" s="14"/>
    </row>
    <row r="877" spans="50:53">
      <c r="AX877" s="17"/>
      <c r="BA877" s="14"/>
    </row>
    <row r="878" spans="50:53">
      <c r="AX878" s="17"/>
      <c r="BA878" s="14"/>
    </row>
    <row r="879" spans="50:53">
      <c r="AX879" s="17"/>
      <c r="BA879" s="14"/>
    </row>
    <row r="880" spans="50:53">
      <c r="AX880" s="17"/>
      <c r="BA880" s="14"/>
    </row>
    <row r="881" spans="50:53">
      <c r="AX881" s="17"/>
      <c r="BA881" s="14"/>
    </row>
    <row r="882" spans="50:53">
      <c r="AX882" s="17"/>
      <c r="BA882" s="14"/>
    </row>
    <row r="883" spans="50:53">
      <c r="AX883" s="17"/>
      <c r="BA883" s="14"/>
    </row>
    <row r="884" spans="50:53">
      <c r="AX884" s="17"/>
      <c r="BA884" s="14"/>
    </row>
    <row r="885" spans="50:53">
      <c r="AX885" s="17"/>
      <c r="BA885" s="14"/>
    </row>
    <row r="886" spans="50:53">
      <c r="AX886" s="17"/>
      <c r="BA886" s="14"/>
    </row>
    <row r="887" spans="50:53">
      <c r="AX887" s="17"/>
      <c r="BA887" s="14"/>
    </row>
    <row r="888" spans="50:53">
      <c r="AX888" s="17"/>
      <c r="BA888" s="14"/>
    </row>
    <row r="889" spans="50:53">
      <c r="AX889" s="17"/>
      <c r="BA889" s="14"/>
    </row>
    <row r="890" spans="50:53">
      <c r="AX890" s="17"/>
      <c r="BA890" s="14"/>
    </row>
    <row r="891" spans="50:53">
      <c r="AX891" s="17"/>
      <c r="BA891" s="14"/>
    </row>
    <row r="892" spans="50:53">
      <c r="AX892" s="17"/>
      <c r="BA892" s="14"/>
    </row>
    <row r="893" spans="50:53">
      <c r="AX893" s="17"/>
      <c r="BA893" s="14"/>
    </row>
    <row r="894" spans="50:53">
      <c r="AX894" s="17"/>
      <c r="BA894" s="14"/>
    </row>
    <row r="895" spans="50:53">
      <c r="AX895" s="17"/>
      <c r="BA895" s="14"/>
    </row>
    <row r="896" spans="50:53">
      <c r="AX896" s="17"/>
      <c r="BA896" s="14"/>
    </row>
    <row r="897" spans="50:53">
      <c r="AX897" s="17"/>
      <c r="BA897" s="14"/>
    </row>
    <row r="898" spans="50:53">
      <c r="AX898" s="17"/>
      <c r="BA898" s="14"/>
    </row>
    <row r="899" spans="50:53">
      <c r="AX899" s="17"/>
      <c r="BA899" s="14"/>
    </row>
    <row r="900" spans="50:53">
      <c r="AX900" s="17"/>
      <c r="BA900" s="14"/>
    </row>
    <row r="901" spans="50:53">
      <c r="AX901" s="17"/>
      <c r="BA901" s="14"/>
    </row>
    <row r="902" spans="50:53">
      <c r="AX902" s="17"/>
      <c r="BA902" s="14"/>
    </row>
    <row r="903" spans="50:53">
      <c r="AX903" s="17"/>
      <c r="BA903" s="14"/>
    </row>
    <row r="904" spans="50:53">
      <c r="AX904" s="17"/>
      <c r="BA904" s="14"/>
    </row>
    <row r="905" spans="50:53">
      <c r="AX905" s="17"/>
      <c r="BA905" s="14"/>
    </row>
    <row r="906" spans="50:53">
      <c r="AX906" s="17"/>
      <c r="BA906" s="14"/>
    </row>
    <row r="907" spans="50:53">
      <c r="AX907" s="17"/>
      <c r="BA907" s="14"/>
    </row>
    <row r="908" spans="50:53">
      <c r="AX908" s="17"/>
      <c r="BA908" s="14"/>
    </row>
    <row r="909" spans="50:53">
      <c r="AX909" s="17"/>
      <c r="BA909" s="14"/>
    </row>
    <row r="910" spans="50:53">
      <c r="AX910" s="17"/>
      <c r="BA910" s="14"/>
    </row>
    <row r="911" spans="50:53">
      <c r="AX911" s="17"/>
      <c r="BA911" s="14"/>
    </row>
    <row r="912" spans="50:53">
      <c r="AX912" s="17"/>
      <c r="BA912" s="14"/>
    </row>
    <row r="913" spans="50:53">
      <c r="AX913" s="17"/>
      <c r="BA913" s="14"/>
    </row>
    <row r="914" spans="50:53">
      <c r="AX914" s="17"/>
      <c r="BA914" s="14"/>
    </row>
    <row r="915" spans="50:53">
      <c r="AX915" s="17"/>
      <c r="BA915" s="14"/>
    </row>
    <row r="916" spans="50:53">
      <c r="AX916" s="17"/>
      <c r="BA916" s="14"/>
    </row>
    <row r="917" spans="50:53">
      <c r="AX917" s="17"/>
      <c r="BA917" s="14"/>
    </row>
    <row r="918" spans="50:53">
      <c r="AX918" s="17"/>
      <c r="BA918" s="14"/>
    </row>
    <row r="919" spans="50:53">
      <c r="AX919" s="17"/>
      <c r="BA919" s="14"/>
    </row>
    <row r="920" spans="50:53">
      <c r="AX920" s="17"/>
      <c r="BA920" s="14"/>
    </row>
    <row r="921" spans="50:53">
      <c r="AX921" s="17"/>
      <c r="BA921" s="14"/>
    </row>
    <row r="922" spans="50:53">
      <c r="AX922" s="17"/>
      <c r="BA922" s="14"/>
    </row>
    <row r="923" spans="50:53">
      <c r="AX923" s="17"/>
      <c r="BA923" s="14"/>
    </row>
    <row r="924" spans="50:53">
      <c r="AX924" s="17"/>
      <c r="BA924" s="14"/>
    </row>
    <row r="925" spans="50:53">
      <c r="AX925" s="17"/>
      <c r="BA925" s="14"/>
    </row>
    <row r="926" spans="50:53">
      <c r="AX926" s="17"/>
      <c r="BA926" s="14"/>
    </row>
    <row r="927" spans="50:53">
      <c r="AX927" s="17"/>
      <c r="BA927" s="14"/>
    </row>
    <row r="928" spans="50:53">
      <c r="AX928" s="17"/>
      <c r="BA928" s="14"/>
    </row>
    <row r="929" spans="50:53">
      <c r="AX929" s="17"/>
      <c r="BA929" s="14"/>
    </row>
    <row r="930" spans="50:53">
      <c r="AX930" s="17"/>
      <c r="BA930" s="14"/>
    </row>
    <row r="931" spans="50:53">
      <c r="AX931" s="17"/>
      <c r="BA931" s="14"/>
    </row>
    <row r="932" spans="50:53">
      <c r="AX932" s="17"/>
      <c r="BA932" s="14"/>
    </row>
    <row r="933" spans="50:53">
      <c r="AX933" s="17"/>
      <c r="BA933" s="14"/>
    </row>
    <row r="934" spans="50:53">
      <c r="AX934" s="17"/>
      <c r="BA934" s="14"/>
    </row>
    <row r="935" spans="50:53">
      <c r="AX935" s="17"/>
      <c r="BA935" s="14"/>
    </row>
    <row r="936" spans="50:53">
      <c r="AX936" s="17"/>
      <c r="BA936" s="14"/>
    </row>
    <row r="937" spans="50:53">
      <c r="AX937" s="17"/>
      <c r="BA937" s="14"/>
    </row>
    <row r="938" spans="50:53">
      <c r="AX938" s="17"/>
      <c r="BA938" s="14"/>
    </row>
    <row r="939" spans="50:53">
      <c r="AX939" s="17"/>
      <c r="BA939" s="14"/>
    </row>
    <row r="940" spans="50:53">
      <c r="AX940" s="17"/>
      <c r="BA940" s="14"/>
    </row>
    <row r="941" spans="50:53">
      <c r="AX941" s="17"/>
      <c r="BA941" s="14"/>
    </row>
    <row r="942" spans="50:53">
      <c r="AX942" s="17"/>
      <c r="BA942" s="14"/>
    </row>
    <row r="943" spans="50:53">
      <c r="AX943" s="17"/>
      <c r="BA943" s="14"/>
    </row>
    <row r="944" spans="50:53">
      <c r="AX944" s="17"/>
      <c r="BA944" s="14"/>
    </row>
    <row r="945" spans="50:53">
      <c r="AX945" s="17"/>
      <c r="BA945" s="14"/>
    </row>
    <row r="946" spans="50:53">
      <c r="AX946" s="17"/>
      <c r="BA946" s="14"/>
    </row>
    <row r="947" spans="50:53">
      <c r="AX947" s="17"/>
      <c r="BA947" s="14"/>
    </row>
    <row r="948" spans="50:53">
      <c r="AX948" s="17"/>
      <c r="BA948" s="14"/>
    </row>
    <row r="949" spans="50:53">
      <c r="AX949" s="17"/>
      <c r="BA949" s="14"/>
    </row>
    <row r="950" spans="50:53">
      <c r="AX950" s="17"/>
      <c r="BA950" s="14"/>
    </row>
    <row r="951" spans="50:53">
      <c r="AX951" s="17"/>
      <c r="BA951" s="14"/>
    </row>
    <row r="952" spans="50:53">
      <c r="AX952" s="17"/>
      <c r="BA952" s="14"/>
    </row>
    <row r="953" spans="50:53">
      <c r="AX953" s="17"/>
      <c r="BA953" s="14"/>
    </row>
    <row r="954" spans="50:53">
      <c r="AX954" s="17"/>
      <c r="BA954" s="14"/>
    </row>
    <row r="955" spans="50:53">
      <c r="AX955" s="17"/>
      <c r="BA955" s="14"/>
    </row>
    <row r="956" spans="50:53">
      <c r="AX956" s="17"/>
      <c r="BA956" s="14"/>
    </row>
    <row r="957" spans="50:53">
      <c r="AX957" s="17"/>
      <c r="BA957" s="14"/>
    </row>
    <row r="958" spans="50:53">
      <c r="AX958" s="17"/>
      <c r="BA958" s="14"/>
    </row>
    <row r="959" spans="50:53">
      <c r="AX959" s="17"/>
      <c r="BA959" s="14"/>
    </row>
    <row r="960" spans="50:53">
      <c r="AX960" s="17"/>
      <c r="BA960" s="14"/>
    </row>
    <row r="961" spans="50:53">
      <c r="AX961" s="17"/>
      <c r="BA961" s="14"/>
    </row>
    <row r="962" spans="50:53">
      <c r="AX962" s="17"/>
      <c r="BA962" s="14"/>
    </row>
    <row r="963" spans="50:53">
      <c r="AX963" s="17"/>
      <c r="BA963" s="14"/>
    </row>
    <row r="964" spans="50:53">
      <c r="AX964" s="17"/>
      <c r="BA964" s="14"/>
    </row>
    <row r="965" spans="50:53">
      <c r="AX965" s="17"/>
      <c r="BA965" s="14"/>
    </row>
    <row r="966" spans="50:53">
      <c r="AX966" s="17"/>
      <c r="BA966" s="14"/>
    </row>
    <row r="967" spans="50:53">
      <c r="AX967" s="17"/>
      <c r="BA967" s="14"/>
    </row>
    <row r="968" spans="50:53">
      <c r="AX968" s="17"/>
      <c r="BA968" s="14"/>
    </row>
    <row r="969" spans="50:53">
      <c r="AX969" s="17"/>
      <c r="BA969" s="14"/>
    </row>
    <row r="970" spans="50:53">
      <c r="AX970" s="17"/>
      <c r="BA970" s="14"/>
    </row>
    <row r="971" spans="50:53">
      <c r="AX971" s="17"/>
      <c r="BA971" s="14"/>
    </row>
    <row r="972" spans="50:53">
      <c r="AX972" s="17"/>
      <c r="BA972" s="14"/>
    </row>
    <row r="973" spans="50:53">
      <c r="AX973" s="17"/>
      <c r="BA973" s="14"/>
    </row>
    <row r="974" spans="50:53">
      <c r="AX974" s="17"/>
      <c r="BA974" s="14"/>
    </row>
    <row r="975" spans="50:53">
      <c r="AX975" s="17"/>
      <c r="BA975" s="14"/>
    </row>
    <row r="976" spans="50:53">
      <c r="AX976" s="17"/>
      <c r="BA976" s="14"/>
    </row>
    <row r="977" spans="50:53">
      <c r="AX977" s="17"/>
      <c r="BA977" s="14"/>
    </row>
    <row r="978" spans="50:53">
      <c r="AX978" s="17"/>
      <c r="BA978" s="14"/>
    </row>
    <row r="979" spans="50:53">
      <c r="AX979" s="17"/>
      <c r="BA979" s="14"/>
    </row>
    <row r="980" spans="50:53">
      <c r="AX980" s="17"/>
      <c r="BA980" s="14"/>
    </row>
    <row r="981" spans="50:53">
      <c r="AX981" s="17"/>
      <c r="BA981" s="14"/>
    </row>
    <row r="982" spans="50:53">
      <c r="AX982" s="17"/>
      <c r="BA982" s="14"/>
    </row>
    <row r="983" spans="50:53">
      <c r="AX983" s="17"/>
      <c r="BA983" s="14"/>
    </row>
    <row r="984" spans="50:53">
      <c r="AX984" s="17"/>
      <c r="BA984" s="14"/>
    </row>
    <row r="985" spans="50:53">
      <c r="AX985" s="17"/>
      <c r="BA985" s="14"/>
    </row>
    <row r="986" spans="50:53">
      <c r="AX986" s="17"/>
      <c r="BA986" s="14"/>
    </row>
    <row r="987" spans="50:53">
      <c r="AX987" s="17"/>
      <c r="BA987" s="14"/>
    </row>
    <row r="988" spans="50:53">
      <c r="AX988" s="17"/>
      <c r="BA988" s="14"/>
    </row>
    <row r="989" spans="50:53">
      <c r="AX989" s="17"/>
      <c r="BA989" s="14"/>
    </row>
    <row r="990" spans="50:53">
      <c r="AX990" s="17"/>
      <c r="BA990" s="14"/>
    </row>
    <row r="991" spans="50:53">
      <c r="AX991" s="17"/>
      <c r="BA991" s="14"/>
    </row>
    <row r="992" spans="50:53">
      <c r="AX992" s="17"/>
      <c r="BA992" s="14"/>
    </row>
    <row r="993" spans="50:53">
      <c r="AX993" s="17"/>
      <c r="BA993" s="14"/>
    </row>
    <row r="994" spans="50:53">
      <c r="AX994" s="17"/>
      <c r="BA994" s="14"/>
    </row>
    <row r="995" spans="50:53">
      <c r="AX995" s="17"/>
      <c r="BA995" s="14"/>
    </row>
    <row r="996" spans="50:53">
      <c r="AX996" s="17"/>
      <c r="BA996" s="14"/>
    </row>
    <row r="997" spans="50:53">
      <c r="AX997" s="17"/>
      <c r="BA997" s="14"/>
    </row>
    <row r="998" spans="50:53">
      <c r="AX998" s="17"/>
      <c r="BA998" s="14"/>
    </row>
    <row r="999" spans="50:53">
      <c r="AX999" s="17"/>
      <c r="BA999" s="14"/>
    </row>
    <row r="1000" spans="50:53">
      <c r="AX1000" s="17"/>
      <c r="BA1000" s="14"/>
    </row>
    <row r="1001" spans="50:53">
      <c r="AX1001" s="17"/>
      <c r="BA1001" s="14"/>
    </row>
    <row r="1002" spans="50:53">
      <c r="AX1002" s="17"/>
      <c r="BA1002" s="14"/>
    </row>
    <row r="1003" spans="50:53">
      <c r="AX1003" s="17"/>
      <c r="BA1003" s="14"/>
    </row>
    <row r="1004" spans="50:53">
      <c r="AX1004" s="17"/>
      <c r="BA1004" s="14"/>
    </row>
    <row r="1005" spans="50:53">
      <c r="AX1005" s="17"/>
      <c r="BA1005" s="14"/>
    </row>
    <row r="1006" spans="50:53">
      <c r="AX1006" s="17"/>
      <c r="BA1006" s="14"/>
    </row>
    <row r="1007" spans="50:53">
      <c r="AX1007" s="17"/>
      <c r="BA1007" s="14"/>
    </row>
    <row r="1008" spans="50:53">
      <c r="AX1008" s="17"/>
      <c r="BA1008" s="14"/>
    </row>
    <row r="1009" spans="50:53">
      <c r="AX1009" s="17"/>
      <c r="BA1009" s="14"/>
    </row>
    <row r="1010" spans="50:53">
      <c r="AX1010" s="17"/>
      <c r="BA1010" s="14"/>
    </row>
    <row r="1011" spans="50:53">
      <c r="AX1011" s="17"/>
      <c r="BA1011" s="14"/>
    </row>
    <row r="1012" spans="50:53">
      <c r="AX1012" s="17"/>
      <c r="BA1012" s="14"/>
    </row>
    <row r="1013" spans="50:53">
      <c r="AX1013" s="17"/>
      <c r="BA1013" s="14"/>
    </row>
    <row r="1014" spans="50:53">
      <c r="AX1014" s="17"/>
      <c r="BA1014" s="14"/>
    </row>
    <row r="1015" spans="50:53">
      <c r="AX1015" s="17"/>
      <c r="BA1015" s="14"/>
    </row>
    <row r="1016" spans="50:53">
      <c r="AX1016" s="17"/>
      <c r="BA1016" s="14"/>
    </row>
    <row r="1017" spans="50:53">
      <c r="AX1017" s="17"/>
      <c r="BA1017" s="14"/>
    </row>
    <row r="1018" spans="50:53">
      <c r="AX1018" s="17"/>
      <c r="BA1018" s="14"/>
    </row>
    <row r="1019" spans="50:53">
      <c r="AX1019" s="17"/>
      <c r="BA1019" s="14"/>
    </row>
    <row r="1020" spans="50:53">
      <c r="AX1020" s="17"/>
      <c r="BA1020" s="14"/>
    </row>
    <row r="1021" spans="50:53">
      <c r="AX1021" s="17"/>
      <c r="BA1021" s="14"/>
    </row>
    <row r="1022" spans="50:53">
      <c r="AX1022" s="17"/>
      <c r="BA1022" s="14"/>
    </row>
    <row r="1023" spans="50:53">
      <c r="AX1023" s="17"/>
      <c r="BA1023" s="14"/>
    </row>
    <row r="1024" spans="50:53">
      <c r="AX1024" s="17"/>
      <c r="BA1024" s="14"/>
    </row>
    <row r="1025" spans="50:53">
      <c r="AX1025" s="17"/>
      <c r="BA1025" s="14"/>
    </row>
    <row r="1026" spans="50:53">
      <c r="AX1026" s="17"/>
      <c r="BA1026" s="14"/>
    </row>
    <row r="1027" spans="50:53">
      <c r="AX1027" s="17"/>
      <c r="BA1027" s="14"/>
    </row>
    <row r="1028" spans="50:53">
      <c r="AX1028" s="17"/>
      <c r="BA1028" s="14"/>
    </row>
    <row r="1029" spans="50:53">
      <c r="AX1029" s="17"/>
      <c r="BA1029" s="14"/>
    </row>
    <row r="1030" spans="50:53">
      <c r="AX1030" s="17"/>
      <c r="BA1030" s="14"/>
    </row>
    <row r="1031" spans="50:53">
      <c r="AX1031" s="17"/>
      <c r="BA1031" s="14"/>
    </row>
    <row r="1032" spans="50:53">
      <c r="AX1032" s="17"/>
      <c r="BA1032" s="14"/>
    </row>
    <row r="1033" spans="50:53">
      <c r="AX1033" s="17"/>
      <c r="BA1033" s="14"/>
    </row>
    <row r="1034" spans="50:53">
      <c r="AX1034" s="17"/>
      <c r="BA1034" s="14"/>
    </row>
    <row r="1035" spans="50:53">
      <c r="AX1035" s="17"/>
      <c r="BA1035" s="14"/>
    </row>
    <row r="1036" spans="50:53">
      <c r="AX1036" s="17"/>
      <c r="BA1036" s="14"/>
    </row>
    <row r="1037" spans="50:53">
      <c r="AX1037" s="17"/>
      <c r="BA1037" s="14"/>
    </row>
    <row r="1038" spans="50:53">
      <c r="AX1038" s="17"/>
      <c r="BA1038" s="14"/>
    </row>
    <row r="1039" spans="50:53">
      <c r="AX1039" s="17"/>
      <c r="BA1039" s="14"/>
    </row>
    <row r="1040" spans="50:53">
      <c r="AX1040" s="17"/>
      <c r="BA1040" s="14"/>
    </row>
    <row r="1041" spans="50:53">
      <c r="AX1041" s="17"/>
      <c r="BA1041" s="14"/>
    </row>
    <row r="1042" spans="50:53">
      <c r="AX1042" s="17"/>
      <c r="BA1042" s="14"/>
    </row>
    <row r="1043" spans="50:53">
      <c r="AX1043" s="17"/>
      <c r="BA1043" s="14"/>
    </row>
    <row r="1044" spans="50:53">
      <c r="AX1044" s="17"/>
      <c r="BA1044" s="14"/>
    </row>
    <row r="1045" spans="50:53">
      <c r="AX1045" s="17"/>
      <c r="BA1045" s="14"/>
    </row>
    <row r="1046" spans="50:53">
      <c r="AX1046" s="17"/>
      <c r="BA1046" s="14"/>
    </row>
    <row r="1047" spans="50:53">
      <c r="AX1047" s="17"/>
      <c r="BA1047" s="14"/>
    </row>
    <row r="1048" spans="50:53">
      <c r="AX1048" s="17"/>
      <c r="BA1048" s="14"/>
    </row>
    <row r="1049" spans="50:53">
      <c r="AX1049" s="17"/>
      <c r="BA1049" s="14"/>
    </row>
    <row r="1050" spans="50:53">
      <c r="AX1050" s="17"/>
      <c r="BA1050" s="14"/>
    </row>
    <row r="1051" spans="50:53">
      <c r="AX1051" s="17"/>
      <c r="BA1051" s="14"/>
    </row>
    <row r="1052" spans="50:53">
      <c r="AX1052" s="17"/>
      <c r="BA1052" s="14"/>
    </row>
    <row r="1053" spans="50:53">
      <c r="AX1053" s="17"/>
      <c r="BA1053" s="14"/>
    </row>
    <row r="1054" spans="50:53">
      <c r="AX1054" s="17"/>
      <c r="BA1054" s="14"/>
    </row>
    <row r="1055" spans="50:53">
      <c r="AX1055" s="17"/>
      <c r="BA1055" s="14"/>
    </row>
    <row r="1056" spans="50:53">
      <c r="AX1056" s="17"/>
      <c r="BA1056" s="14"/>
    </row>
    <row r="1057" spans="50:53">
      <c r="AX1057" s="17"/>
      <c r="BA1057" s="14"/>
    </row>
    <row r="1058" spans="50:53">
      <c r="AX1058" s="17"/>
      <c r="BA1058" s="14"/>
    </row>
    <row r="1059" spans="50:53">
      <c r="AX1059" s="17"/>
      <c r="BA1059" s="14"/>
    </row>
    <row r="1060" spans="50:53">
      <c r="AX1060" s="17"/>
      <c r="BA1060" s="14"/>
    </row>
    <row r="1061" spans="50:53">
      <c r="AX1061" s="17"/>
      <c r="BA1061" s="14"/>
    </row>
    <row r="1062" spans="50:53">
      <c r="AX1062" s="17"/>
      <c r="BA1062" s="14"/>
    </row>
    <row r="1063" spans="50:53">
      <c r="AX1063" s="17"/>
      <c r="BA1063" s="14"/>
    </row>
    <row r="1064" spans="50:53">
      <c r="AX1064" s="17"/>
      <c r="BA1064" s="14"/>
    </row>
    <row r="1065" spans="50:53">
      <c r="AX1065" s="17"/>
      <c r="BA1065" s="14"/>
    </row>
    <row r="1066" spans="50:53">
      <c r="AX1066" s="17"/>
      <c r="BA1066" s="14"/>
    </row>
    <row r="1067" spans="50:53">
      <c r="AX1067" s="17"/>
      <c r="BA1067" s="14"/>
    </row>
    <row r="1068" spans="50:53">
      <c r="AX1068" s="17"/>
      <c r="BA1068" s="14"/>
    </row>
    <row r="1069" spans="50:53">
      <c r="AX1069" s="17"/>
      <c r="BA1069" s="14"/>
    </row>
    <row r="1070" spans="50:53">
      <c r="AX1070" s="17"/>
      <c r="BA1070" s="14"/>
    </row>
    <row r="1071" spans="50:53">
      <c r="AX1071" s="17"/>
      <c r="BA1071" s="14"/>
    </row>
    <row r="1072" spans="50:53">
      <c r="AX1072" s="17"/>
      <c r="BA1072" s="14"/>
    </row>
    <row r="1073" spans="50:53">
      <c r="AX1073" s="17"/>
      <c r="BA1073" s="14"/>
    </row>
    <row r="1074" spans="50:53">
      <c r="AX1074" s="17"/>
      <c r="BA1074" s="14"/>
    </row>
    <row r="1075" spans="50:53">
      <c r="AX1075" s="17"/>
      <c r="BA1075" s="14"/>
    </row>
    <row r="1076" spans="50:53">
      <c r="AX1076" s="17"/>
      <c r="BA1076" s="14"/>
    </row>
    <row r="1077" spans="50:53">
      <c r="AX1077" s="17"/>
      <c r="BA1077" s="14"/>
    </row>
    <row r="1078" spans="50:53">
      <c r="AX1078" s="17"/>
      <c r="BA1078" s="14"/>
    </row>
    <row r="1079" spans="50:53">
      <c r="AX1079" s="17"/>
      <c r="BA1079" s="14"/>
    </row>
    <row r="1080" spans="50:53">
      <c r="AX1080" s="17"/>
      <c r="BA1080" s="14"/>
    </row>
    <row r="1081" spans="50:53">
      <c r="AX1081" s="17"/>
      <c r="BA1081" s="14"/>
    </row>
    <row r="1082" spans="50:53">
      <c r="AX1082" s="17"/>
      <c r="BA1082" s="14"/>
    </row>
    <row r="1083" spans="50:53">
      <c r="AX1083" s="17"/>
      <c r="BA1083" s="14"/>
    </row>
    <row r="1084" spans="50:53">
      <c r="AX1084" s="17"/>
      <c r="BA1084" s="14"/>
    </row>
    <row r="1085" spans="50:53">
      <c r="AX1085" s="17"/>
      <c r="BA1085" s="14"/>
    </row>
    <row r="1086" spans="50:53">
      <c r="AX1086" s="17"/>
      <c r="BA1086" s="14"/>
    </row>
    <row r="1087" spans="50:53">
      <c r="AX1087" s="17"/>
      <c r="BA1087" s="14"/>
    </row>
    <row r="1088" spans="50:53">
      <c r="AX1088" s="17"/>
      <c r="BA1088" s="14"/>
    </row>
    <row r="1089" spans="50:53">
      <c r="AX1089" s="17"/>
      <c r="BA1089" s="14"/>
    </row>
    <row r="1090" spans="50:53">
      <c r="AX1090" s="17"/>
      <c r="BA1090" s="14"/>
    </row>
    <row r="1091" spans="50:53">
      <c r="AX1091" s="17"/>
      <c r="BA1091" s="14"/>
    </row>
    <row r="1092" spans="50:53">
      <c r="AX1092" s="17"/>
      <c r="BA1092" s="14"/>
    </row>
    <row r="1093" spans="50:53">
      <c r="AX1093" s="17"/>
      <c r="BA1093" s="14"/>
    </row>
    <row r="1094" spans="50:53">
      <c r="AX1094" s="17"/>
      <c r="BA1094" s="14"/>
    </row>
    <row r="1095" spans="50:53">
      <c r="AX1095" s="17"/>
      <c r="BA1095" s="14"/>
    </row>
    <row r="1096" spans="50:53">
      <c r="AX1096" s="17"/>
      <c r="BA1096" s="14"/>
    </row>
    <row r="1097" spans="50:53">
      <c r="AX1097" s="17"/>
      <c r="BA1097" s="14"/>
    </row>
    <row r="1098" spans="50:53">
      <c r="AX1098" s="17"/>
      <c r="BA1098" s="14"/>
    </row>
    <row r="1099" spans="50:53">
      <c r="AX1099" s="17"/>
      <c r="BA1099" s="14"/>
    </row>
    <row r="1100" spans="50:53">
      <c r="AX1100" s="17"/>
      <c r="BA1100" s="14"/>
    </row>
    <row r="1101" spans="50:53">
      <c r="AX1101" s="17"/>
      <c r="BA1101" s="14"/>
    </row>
    <row r="1102" spans="50:53">
      <c r="AX1102" s="17"/>
      <c r="BA1102" s="14"/>
    </row>
    <row r="1103" spans="50:53">
      <c r="AX1103" s="17"/>
      <c r="BA1103" s="14"/>
    </row>
    <row r="1104" spans="50:53">
      <c r="AX1104" s="17"/>
      <c r="BA1104" s="14"/>
    </row>
    <row r="1105" spans="50:53">
      <c r="AX1105" s="17"/>
      <c r="BA1105" s="14"/>
    </row>
    <row r="1106" spans="50:53">
      <c r="AX1106" s="17"/>
      <c r="BA1106" s="14"/>
    </row>
    <row r="1107" spans="50:53">
      <c r="AX1107" s="17"/>
      <c r="BA1107" s="14"/>
    </row>
    <row r="1108" spans="50:53">
      <c r="AX1108" s="17"/>
      <c r="BA1108" s="14"/>
    </row>
    <row r="1109" spans="50:53">
      <c r="AX1109" s="17"/>
      <c r="BA1109" s="14"/>
    </row>
    <row r="1110" spans="50:53">
      <c r="AX1110" s="17"/>
      <c r="BA1110" s="14"/>
    </row>
    <row r="1111" spans="50:53">
      <c r="AX1111" s="17"/>
      <c r="BA1111" s="14"/>
    </row>
    <row r="1112" spans="50:53">
      <c r="AX1112" s="17"/>
      <c r="BA1112" s="14"/>
    </row>
    <row r="1113" spans="50:53">
      <c r="AX1113" s="17"/>
      <c r="BA1113" s="14"/>
    </row>
    <row r="1114" spans="50:53">
      <c r="AX1114" s="17"/>
      <c r="BA1114" s="14"/>
    </row>
    <row r="1115" spans="50:53">
      <c r="AX1115" s="17"/>
      <c r="BA1115" s="14"/>
    </row>
    <row r="1116" spans="50:53">
      <c r="AX1116" s="17"/>
      <c r="BA1116" s="14"/>
    </row>
    <row r="1117" spans="50:53">
      <c r="AX1117" s="17"/>
      <c r="BA1117" s="14"/>
    </row>
    <row r="1118" spans="50:53">
      <c r="AX1118" s="17"/>
      <c r="BA1118" s="14"/>
    </row>
    <row r="1119" spans="50:53">
      <c r="AX1119" s="17"/>
      <c r="BA1119" s="14"/>
    </row>
    <row r="1120" spans="50:53">
      <c r="AX1120" s="17"/>
      <c r="BA1120" s="14"/>
    </row>
    <row r="1121" spans="50:53">
      <c r="AX1121" s="17"/>
      <c r="BA1121" s="14"/>
    </row>
    <row r="1122" spans="50:53">
      <c r="AX1122" s="17"/>
      <c r="BA1122" s="14"/>
    </row>
    <row r="1123" spans="50:53">
      <c r="AX1123" s="17"/>
      <c r="BA1123" s="14"/>
    </row>
    <row r="1124" spans="50:53">
      <c r="AX1124" s="17"/>
      <c r="BA1124" s="14"/>
    </row>
    <row r="1125" spans="50:53">
      <c r="AX1125" s="17"/>
      <c r="BA1125" s="14"/>
    </row>
    <row r="1126" spans="50:53">
      <c r="AX1126" s="17"/>
      <c r="BA1126" s="14"/>
    </row>
    <row r="1127" spans="50:53">
      <c r="AX1127" s="17"/>
      <c r="BA1127" s="14"/>
    </row>
    <row r="1128" spans="50:53">
      <c r="AX1128" s="17"/>
      <c r="BA1128" s="14"/>
    </row>
    <row r="1129" spans="50:53">
      <c r="AX1129" s="17"/>
      <c r="BA1129" s="14"/>
    </row>
    <row r="1130" spans="50:53">
      <c r="AX1130" s="17"/>
      <c r="BA1130" s="14"/>
    </row>
    <row r="1131" spans="50:53">
      <c r="AX1131" s="17"/>
      <c r="BA1131" s="14"/>
    </row>
    <row r="1132" spans="50:53">
      <c r="AX1132" s="17"/>
      <c r="BA1132" s="14"/>
    </row>
    <row r="1133" spans="50:53">
      <c r="AX1133" s="17"/>
      <c r="BA1133" s="14"/>
    </row>
    <row r="1134" spans="50:53">
      <c r="AX1134" s="17"/>
      <c r="BA1134" s="14"/>
    </row>
    <row r="1135" spans="50:53">
      <c r="AX1135" s="17"/>
      <c r="BA1135" s="14"/>
    </row>
    <row r="1136" spans="50:53">
      <c r="AX1136" s="17"/>
      <c r="BA1136" s="14"/>
    </row>
    <row r="1137" spans="50:53">
      <c r="AX1137" s="17"/>
      <c r="BA1137" s="14"/>
    </row>
    <row r="1138" spans="50:53">
      <c r="AX1138" s="17"/>
      <c r="BA1138" s="14"/>
    </row>
    <row r="1139" spans="50:53">
      <c r="AX1139" s="17"/>
      <c r="BA1139" s="14"/>
    </row>
    <row r="1140" spans="50:53">
      <c r="AX1140" s="17"/>
      <c r="BA1140" s="14"/>
    </row>
    <row r="1141" spans="50:53">
      <c r="AX1141" s="17"/>
      <c r="BA1141" s="14"/>
    </row>
    <row r="1142" spans="50:53">
      <c r="AX1142" s="17"/>
      <c r="BA1142" s="14"/>
    </row>
    <row r="1143" spans="50:53">
      <c r="AX1143" s="17"/>
      <c r="BA1143" s="14"/>
    </row>
    <row r="1144" spans="50:53">
      <c r="AX1144" s="17"/>
      <c r="BA1144" s="14"/>
    </row>
    <row r="1145" spans="50:53">
      <c r="AX1145" s="17"/>
      <c r="BA1145" s="14"/>
    </row>
    <row r="1146" spans="50:53">
      <c r="AX1146" s="17"/>
      <c r="BA1146" s="14"/>
    </row>
    <row r="1147" spans="50:53">
      <c r="AX1147" s="17"/>
      <c r="BA1147" s="14"/>
    </row>
    <row r="1148" spans="50:53">
      <c r="AX1148" s="17"/>
      <c r="BA1148" s="14"/>
    </row>
    <row r="1149" spans="50:53">
      <c r="AX1149" s="17"/>
      <c r="BA1149" s="14"/>
    </row>
    <row r="1150" spans="50:53">
      <c r="AX1150" s="17"/>
      <c r="BA1150" s="14"/>
    </row>
    <row r="1151" spans="50:53">
      <c r="AX1151" s="17"/>
      <c r="BA1151" s="14"/>
    </row>
    <row r="1152" spans="50:53">
      <c r="AX1152" s="17"/>
      <c r="BA1152" s="14"/>
    </row>
    <row r="1153" spans="50:53">
      <c r="AX1153" s="17"/>
      <c r="BA1153" s="14"/>
    </row>
    <row r="1154" spans="50:53">
      <c r="AX1154" s="17"/>
      <c r="BA1154" s="14"/>
    </row>
    <row r="1155" spans="50:53">
      <c r="AX1155" s="17"/>
      <c r="BA1155" s="14"/>
    </row>
    <row r="1156" spans="50:53">
      <c r="AX1156" s="17"/>
      <c r="BA1156" s="14"/>
    </row>
    <row r="1157" spans="50:53">
      <c r="AX1157" s="17"/>
      <c r="BA1157" s="14"/>
    </row>
    <row r="1158" spans="50:53">
      <c r="AX1158" s="17"/>
      <c r="BA1158" s="14"/>
    </row>
    <row r="1159" spans="50:53">
      <c r="AX1159" s="17"/>
      <c r="BA1159" s="14"/>
    </row>
    <row r="1160" spans="50:53">
      <c r="AX1160" s="17"/>
      <c r="BA1160" s="14"/>
    </row>
    <row r="1161" spans="50:53">
      <c r="AX1161" s="17"/>
      <c r="BA1161" s="14"/>
    </row>
    <row r="1162" spans="50:53">
      <c r="AX1162" s="17"/>
      <c r="BA1162" s="14"/>
    </row>
    <row r="1163" spans="50:53">
      <c r="AX1163" s="17"/>
      <c r="BA1163" s="14"/>
    </row>
    <row r="1164" spans="50:53">
      <c r="AX1164" s="17"/>
      <c r="BA1164" s="14"/>
    </row>
    <row r="1165" spans="50:53">
      <c r="AX1165" s="17"/>
      <c r="BA1165" s="14"/>
    </row>
  </sheetData>
  <mergeCells count="15">
    <mergeCell ref="A8:A11"/>
    <mergeCell ref="A12:A47"/>
    <mergeCell ref="A48:A81"/>
    <mergeCell ref="A82:A91"/>
    <mergeCell ref="Q80:W80"/>
    <mergeCell ref="AW6:AW7"/>
    <mergeCell ref="A6:C7"/>
    <mergeCell ref="E6:E7"/>
    <mergeCell ref="R6:R7"/>
    <mergeCell ref="S6:S7"/>
    <mergeCell ref="D6:D7"/>
    <mergeCell ref="Q6:Q7"/>
    <mergeCell ref="T6:T7"/>
    <mergeCell ref="V6:V7"/>
    <mergeCell ref="U6:U7"/>
  </mergeCells>
  <phoneticPr fontId="9"/>
  <printOptions horizontalCentered="1"/>
  <pageMargins left="0.82677165354330717" right="0.19685039370078741" top="0.51181102362204722" bottom="0.55118110236220474" header="0.35433070866141736" footer="0.31496062992125984"/>
  <pageSetup paperSize="9" scale="48" firstPageNumber="15" fitToHeight="9" orientation="portrait" r:id="rId1"/>
  <headerFooter alignWithMargins="0">
    <oddHeader>&amp;Rプレシス本厚木コンフォート</oddHeader>
  </headerFooter>
  <colBreaks count="1" manualBreakCount="1">
    <brk id="23" min="1" max="12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sheetPr>
  <dimension ref="A1:I34"/>
  <sheetViews>
    <sheetView view="pageBreakPreview" zoomScale="75" zoomScaleNormal="75" zoomScaleSheetLayoutView="75" workbookViewId="0">
      <selection activeCell="F31" sqref="F31"/>
    </sheetView>
  </sheetViews>
  <sheetFormatPr defaultColWidth="9" defaultRowHeight="13.2"/>
  <cols>
    <col min="1" max="1" width="3.21875" style="226" customWidth="1"/>
    <col min="2" max="2" width="15.88671875" style="226" customWidth="1"/>
    <col min="3" max="3" width="12.21875" style="226" customWidth="1"/>
    <col min="4" max="4" width="20.6640625" style="226" customWidth="1"/>
    <col min="5" max="5" width="12.6640625" style="226" customWidth="1"/>
    <col min="6" max="6" width="1.6640625" style="226" customWidth="1"/>
    <col min="7" max="7" width="21.33203125" style="226" customWidth="1"/>
    <col min="8" max="8" width="23.109375" style="226" bestFit="1" customWidth="1"/>
    <col min="9" max="9" width="21.33203125" style="226" customWidth="1"/>
    <col min="10" max="16384" width="9" style="226"/>
  </cols>
  <sheetData>
    <row r="1" spans="1:9" ht="6.75" customHeight="1"/>
    <row r="2" spans="1:9" ht="20.25" customHeight="1">
      <c r="A2" s="909" t="s">
        <v>783</v>
      </c>
      <c r="B2" s="910"/>
      <c r="C2" s="910"/>
      <c r="D2" s="910"/>
      <c r="E2" s="910"/>
    </row>
    <row r="3" spans="1:9" ht="6.75" customHeight="1">
      <c r="A3" s="227"/>
      <c r="B3" s="357"/>
    </row>
    <row r="4" spans="1:9" ht="30" customHeight="1">
      <c r="A4" s="922" t="s">
        <v>782</v>
      </c>
      <c r="B4" s="923"/>
      <c r="C4" s="923"/>
      <c r="D4" s="924"/>
      <c r="E4" s="257"/>
      <c r="F4" s="228"/>
      <c r="G4" s="228"/>
      <c r="H4" s="228"/>
      <c r="I4" s="228"/>
    </row>
    <row r="5" spans="1:9" ht="18" customHeight="1">
      <c r="A5" s="927" t="s">
        <v>163</v>
      </c>
      <c r="B5" s="928"/>
      <c r="C5" s="928"/>
      <c r="D5" s="927" t="s">
        <v>50</v>
      </c>
      <c r="E5" s="933"/>
      <c r="F5" s="230"/>
      <c r="G5" s="230"/>
      <c r="H5" s="230"/>
      <c r="I5" s="230"/>
    </row>
    <row r="6" spans="1:9" ht="30" customHeight="1">
      <c r="A6" s="231" t="s">
        <v>70</v>
      </c>
      <c r="B6" s="925" t="s">
        <v>51</v>
      </c>
      <c r="C6" s="926"/>
      <c r="D6" s="945">
        <v>534798000</v>
      </c>
      <c r="E6" s="946"/>
    </row>
    <row r="7" spans="1:9" ht="30" customHeight="1">
      <c r="A7" s="233" t="s">
        <v>71</v>
      </c>
      <c r="B7" s="915" t="s">
        <v>52</v>
      </c>
      <c r="C7" s="916"/>
      <c r="D7" s="943"/>
      <c r="E7" s="944"/>
    </row>
    <row r="8" spans="1:9" ht="30" customHeight="1">
      <c r="A8" s="229" t="s">
        <v>72</v>
      </c>
      <c r="B8" s="919" t="s">
        <v>53</v>
      </c>
      <c r="C8" s="920"/>
      <c r="D8" s="947">
        <f>SUM(D6)</f>
        <v>534798000</v>
      </c>
      <c r="E8" s="948"/>
    </row>
    <row r="9" spans="1:9" ht="30" customHeight="1">
      <c r="A9" s="234" t="s">
        <v>73</v>
      </c>
      <c r="B9" s="921" t="s">
        <v>54</v>
      </c>
      <c r="C9" s="907"/>
      <c r="D9" s="929">
        <v>105355421</v>
      </c>
      <c r="E9" s="930"/>
    </row>
    <row r="10" spans="1:9" ht="30" customHeight="1">
      <c r="A10" s="235" t="s">
        <v>74</v>
      </c>
      <c r="B10" s="917" t="s">
        <v>726</v>
      </c>
      <c r="C10" s="918"/>
      <c r="D10" s="931">
        <v>643620000</v>
      </c>
      <c r="E10" s="932"/>
    </row>
    <row r="11" spans="1:9" ht="30" customHeight="1">
      <c r="A11" s="235" t="s">
        <v>75</v>
      </c>
      <c r="B11" s="917" t="s">
        <v>55</v>
      </c>
      <c r="C11" s="918"/>
      <c r="D11" s="931">
        <v>0</v>
      </c>
      <c r="E11" s="932"/>
    </row>
    <row r="12" spans="1:9" ht="30" customHeight="1">
      <c r="A12" s="236" t="s">
        <v>76</v>
      </c>
      <c r="B12" s="938" t="s">
        <v>228</v>
      </c>
      <c r="C12" s="939"/>
      <c r="D12" s="943"/>
      <c r="E12" s="944"/>
    </row>
    <row r="13" spans="1:9" ht="30" customHeight="1" thickBot="1">
      <c r="A13" s="237" t="s">
        <v>77</v>
      </c>
      <c r="B13" s="941" t="s">
        <v>774</v>
      </c>
      <c r="C13" s="942"/>
      <c r="D13" s="955">
        <f>SUM(D9:E11)</f>
        <v>748975421</v>
      </c>
      <c r="E13" s="956"/>
    </row>
    <row r="14" spans="1:9" ht="30" customHeight="1" thickTop="1">
      <c r="A14" s="238" t="s">
        <v>78</v>
      </c>
      <c r="B14" s="934" t="s">
        <v>56</v>
      </c>
      <c r="C14" s="935"/>
      <c r="D14" s="957">
        <f>IF(ISERROR(D8-D13),0,D8-D13)</f>
        <v>-214177421</v>
      </c>
      <c r="E14" s="958"/>
    </row>
    <row r="15" spans="1:9" ht="10.5" customHeight="1">
      <c r="A15" s="239"/>
      <c r="B15" s="239"/>
      <c r="C15" s="239"/>
      <c r="D15" s="953"/>
      <c r="E15" s="954"/>
      <c r="F15" s="228"/>
      <c r="G15" s="228"/>
      <c r="H15" s="228"/>
      <c r="I15" s="228"/>
    </row>
    <row r="16" spans="1:9" ht="30" customHeight="1">
      <c r="A16" s="234" t="s">
        <v>57</v>
      </c>
      <c r="B16" s="936" t="s">
        <v>58</v>
      </c>
      <c r="C16" s="937"/>
      <c r="D16" s="959">
        <v>30</v>
      </c>
      <c r="E16" s="960"/>
    </row>
    <row r="17" spans="1:9" ht="30" customHeight="1">
      <c r="A17" s="236" t="s">
        <v>79</v>
      </c>
      <c r="B17" s="913" t="s">
        <v>684</v>
      </c>
      <c r="C17" s="914"/>
      <c r="D17" s="961">
        <f>$D$14/$D$16/12</f>
        <v>-594937.28055555548</v>
      </c>
      <c r="E17" s="962"/>
    </row>
    <row r="18" spans="1:9" ht="30" customHeight="1">
      <c r="A18" s="231" t="s">
        <v>80</v>
      </c>
      <c r="B18" s="925" t="s">
        <v>59</v>
      </c>
      <c r="C18" s="926"/>
      <c r="D18" s="949" t="s">
        <v>206</v>
      </c>
      <c r="E18" s="950"/>
    </row>
    <row r="19" spans="1:9" ht="30" customHeight="1">
      <c r="A19" s="241" t="s">
        <v>81</v>
      </c>
      <c r="B19" s="938" t="s">
        <v>60</v>
      </c>
      <c r="C19" s="939"/>
      <c r="D19" s="951" t="s">
        <v>207</v>
      </c>
      <c r="E19" s="952"/>
      <c r="F19" s="242"/>
    </row>
    <row r="20" spans="1:9" ht="9.75" customHeight="1">
      <c r="A20" s="230"/>
      <c r="B20" s="232"/>
      <c r="C20" s="232"/>
      <c r="D20" s="953"/>
      <c r="E20" s="954"/>
    </row>
    <row r="21" spans="1:9" ht="30" customHeight="1">
      <c r="A21" s="231" t="s">
        <v>82</v>
      </c>
      <c r="B21" s="925" t="s">
        <v>83</v>
      </c>
      <c r="C21" s="926"/>
      <c r="D21" s="967">
        <v>4500.05</v>
      </c>
      <c r="E21" s="968"/>
      <c r="F21" s="242"/>
      <c r="G21" s="242"/>
      <c r="H21" s="243"/>
      <c r="I21" s="242"/>
    </row>
    <row r="22" spans="1:9" ht="30" customHeight="1">
      <c r="A22" s="241" t="s">
        <v>84</v>
      </c>
      <c r="B22" s="938" t="s">
        <v>61</v>
      </c>
      <c r="C22" s="939"/>
      <c r="D22" s="969">
        <f>IF(ISERROR(D17/D21),0,D17/D21)</f>
        <v>-132.20681560328339</v>
      </c>
      <c r="E22" s="970"/>
      <c r="F22" s="242"/>
      <c r="G22" s="242"/>
      <c r="H22" s="242"/>
      <c r="I22" s="242"/>
    </row>
    <row r="23" spans="1:9" ht="30" customHeight="1">
      <c r="A23" s="234" t="s">
        <v>85</v>
      </c>
      <c r="B23" s="907" t="s">
        <v>62</v>
      </c>
      <c r="C23" s="908"/>
      <c r="D23" s="971">
        <v>69</v>
      </c>
      <c r="E23" s="972"/>
    </row>
    <row r="24" spans="1:9" ht="30" customHeight="1">
      <c r="A24" s="244" t="s">
        <v>86</v>
      </c>
      <c r="B24" s="939" t="s">
        <v>63</v>
      </c>
      <c r="C24" s="940"/>
      <c r="D24" s="965">
        <f>IF(ISERROR(D17/D21),0,D17/D23)</f>
        <v>-8622.2794283413841</v>
      </c>
      <c r="E24" s="966"/>
    </row>
    <row r="25" spans="1:9" ht="9.75" customHeight="1"/>
    <row r="26" spans="1:9" ht="18" customHeight="1">
      <c r="A26" s="226" t="s">
        <v>64</v>
      </c>
      <c r="G26" s="927" t="s">
        <v>65</v>
      </c>
      <c r="H26" s="928"/>
      <c r="I26" s="933"/>
    </row>
    <row r="27" spans="1:9" ht="30" customHeight="1">
      <c r="A27" s="901" t="s">
        <v>66</v>
      </c>
      <c r="B27" s="902"/>
      <c r="C27" s="428" t="s">
        <v>67</v>
      </c>
      <c r="D27" s="963" t="s">
        <v>685</v>
      </c>
      <c r="E27" s="964"/>
      <c r="F27" s="432"/>
      <c r="G27" s="245" t="s">
        <v>68</v>
      </c>
      <c r="H27" s="245" t="s">
        <v>686</v>
      </c>
      <c r="I27" s="246" t="s">
        <v>69</v>
      </c>
    </row>
    <row r="28" spans="1:9" ht="15" customHeight="1">
      <c r="A28" s="903"/>
      <c r="B28" s="904"/>
      <c r="C28" s="429" t="s">
        <v>87</v>
      </c>
      <c r="D28" s="949" t="s">
        <v>212</v>
      </c>
      <c r="E28" s="950"/>
      <c r="F28" s="254"/>
      <c r="G28" s="240"/>
      <c r="H28" s="240"/>
      <c r="I28" s="247"/>
    </row>
    <row r="29" spans="1:9" ht="15" customHeight="1">
      <c r="A29" s="905" t="s">
        <v>281</v>
      </c>
      <c r="B29" s="906"/>
      <c r="C29" s="430">
        <f>IF($D$21=0,0,65.69/$D$21)</f>
        <v>1.4597615582049087E-2</v>
      </c>
      <c r="D29" s="911">
        <f t="shared" ref="D29:D34" si="0">IF(ISERROR($D$17*C29),"",IF($D$17*C29=0,"",$D$17*C29))</f>
        <v>-8684.6657169796854</v>
      </c>
      <c r="E29" s="912"/>
      <c r="F29" s="254"/>
      <c r="G29" s="248"/>
      <c r="H29" s="252" t="str">
        <f t="shared" ref="H29:H34" si="1">IF(OR(ISERROR(D29-G29),G29=0),"",D29-G29)</f>
        <v/>
      </c>
      <c r="I29" s="249"/>
    </row>
    <row r="30" spans="1:9" ht="15" customHeight="1">
      <c r="A30" s="905" t="s">
        <v>282</v>
      </c>
      <c r="B30" s="906"/>
      <c r="C30" s="430">
        <f>IF($D$21=0,0,65.36/$D$21)</f>
        <v>1.4524283063521515E-2</v>
      </c>
      <c r="D30" s="911">
        <f t="shared" si="0"/>
        <v>-8641.0374678306016</v>
      </c>
      <c r="E30" s="912"/>
      <c r="F30" s="254"/>
      <c r="G30" s="248"/>
      <c r="H30" s="252" t="str">
        <f t="shared" si="1"/>
        <v/>
      </c>
      <c r="I30" s="249"/>
    </row>
    <row r="31" spans="1:9" ht="15" customHeight="1">
      <c r="A31" s="905" t="s">
        <v>283</v>
      </c>
      <c r="B31" s="906"/>
      <c r="C31" s="430">
        <f>IF($D$21=0,0,65.25/$D$21)</f>
        <v>1.4499838890678992E-2</v>
      </c>
      <c r="D31" s="911">
        <f t="shared" si="0"/>
        <v>-8626.4947181142416</v>
      </c>
      <c r="E31" s="912"/>
      <c r="F31" s="254"/>
      <c r="G31" s="248"/>
      <c r="H31" s="252" t="str">
        <f t="shared" si="1"/>
        <v/>
      </c>
      <c r="I31" s="249"/>
    </row>
    <row r="32" spans="1:9" ht="15" customHeight="1">
      <c r="A32" s="905" t="s">
        <v>284</v>
      </c>
      <c r="B32" s="906"/>
      <c r="C32" s="430">
        <f>IF($D$21=0,0,65.76/$D$21)</f>
        <v>1.4613170964767058E-2</v>
      </c>
      <c r="D32" s="911">
        <f t="shared" si="0"/>
        <v>-8693.9201940719158</v>
      </c>
      <c r="E32" s="912"/>
      <c r="F32" s="254"/>
      <c r="G32" s="248"/>
      <c r="H32" s="252" t="str">
        <f t="shared" si="1"/>
        <v/>
      </c>
      <c r="I32" s="249"/>
    </row>
    <row r="33" spans="1:9" ht="15" customHeight="1">
      <c r="A33" s="905" t="s">
        <v>285</v>
      </c>
      <c r="B33" s="906"/>
      <c r="C33" s="430">
        <f>IF($D$21=0,0,64.99/$D$21)</f>
        <v>1.4442061754869388E-2</v>
      </c>
      <c r="D33" s="911">
        <f t="shared" si="0"/>
        <v>-8592.1209460573864</v>
      </c>
      <c r="E33" s="912"/>
      <c r="F33" s="254"/>
      <c r="G33" s="248"/>
      <c r="H33" s="252" t="str">
        <f t="shared" si="1"/>
        <v/>
      </c>
      <c r="I33" s="249"/>
    </row>
    <row r="34" spans="1:9" ht="15" customHeight="1">
      <c r="A34" s="899" t="s">
        <v>286</v>
      </c>
      <c r="B34" s="900"/>
      <c r="C34" s="431">
        <f>IF($D$21=0,0,64.2/$D$21)</f>
        <v>1.4266508149909445E-2</v>
      </c>
      <c r="D34" s="965">
        <f t="shared" si="0"/>
        <v>-8487.677561730794</v>
      </c>
      <c r="E34" s="966"/>
      <c r="F34" s="254"/>
      <c r="G34" s="250"/>
      <c r="H34" s="253" t="str">
        <f t="shared" si="1"/>
        <v/>
      </c>
      <c r="I34" s="251"/>
    </row>
  </sheetData>
  <mergeCells count="57">
    <mergeCell ref="D27:E27"/>
    <mergeCell ref="D28:E28"/>
    <mergeCell ref="D29:E29"/>
    <mergeCell ref="D34:E34"/>
    <mergeCell ref="D21:E21"/>
    <mergeCell ref="D22:E22"/>
    <mergeCell ref="D23:E23"/>
    <mergeCell ref="D24:E24"/>
    <mergeCell ref="D30:E30"/>
    <mergeCell ref="D31:E31"/>
    <mergeCell ref="D5:E5"/>
    <mergeCell ref="D6:E6"/>
    <mergeCell ref="D7:E7"/>
    <mergeCell ref="D8:E8"/>
    <mergeCell ref="D18:E18"/>
    <mergeCell ref="D13:E13"/>
    <mergeCell ref="D14:E14"/>
    <mergeCell ref="D15:E15"/>
    <mergeCell ref="D16:E16"/>
    <mergeCell ref="D17:E17"/>
    <mergeCell ref="D10:E10"/>
    <mergeCell ref="G26:I26"/>
    <mergeCell ref="B10:C10"/>
    <mergeCell ref="B14:C14"/>
    <mergeCell ref="B16:C16"/>
    <mergeCell ref="B12:C12"/>
    <mergeCell ref="B24:C24"/>
    <mergeCell ref="B13:C13"/>
    <mergeCell ref="B21:C21"/>
    <mergeCell ref="B19:C19"/>
    <mergeCell ref="B18:C18"/>
    <mergeCell ref="D11:E11"/>
    <mergeCell ref="B22:C22"/>
    <mergeCell ref="D12:E12"/>
    <mergeCell ref="D19:E19"/>
    <mergeCell ref="D20:E20"/>
    <mergeCell ref="A2:E2"/>
    <mergeCell ref="D32:E32"/>
    <mergeCell ref="A33:B33"/>
    <mergeCell ref="D33:E33"/>
    <mergeCell ref="B17:C17"/>
    <mergeCell ref="A30:B30"/>
    <mergeCell ref="A31:B31"/>
    <mergeCell ref="A32:B32"/>
    <mergeCell ref="B7:C7"/>
    <mergeCell ref="B11:C11"/>
    <mergeCell ref="B8:C8"/>
    <mergeCell ref="B9:C9"/>
    <mergeCell ref="A4:D4"/>
    <mergeCell ref="B6:C6"/>
    <mergeCell ref="A5:C5"/>
    <mergeCell ref="D9:E9"/>
    <mergeCell ref="A34:B34"/>
    <mergeCell ref="A27:B27"/>
    <mergeCell ref="A28:B28"/>
    <mergeCell ref="A29:B29"/>
    <mergeCell ref="B23:C23"/>
  </mergeCells>
  <phoneticPr fontId="2"/>
  <printOptions horizontalCentered="1"/>
  <pageMargins left="0.47244094488188981" right="0.47244094488188981" top="0.47244094488188981" bottom="0.47244094488188981" header="0.31496062992125984" footer="0"/>
  <pageSetup paperSize="9" scale="108" firstPageNumber="16" fitToHeight="100" orientation="portrait" r:id="rId1"/>
  <headerFooter alignWithMargins="0">
    <oddHeader>&amp;Rプレシス本厚木コンフォート</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89C48-941A-4467-BD00-E4B1128652CD}">
  <sheetPr>
    <tabColor theme="9"/>
  </sheetPr>
  <dimension ref="A1:I34"/>
  <sheetViews>
    <sheetView view="pageBreakPreview" zoomScale="80" zoomScaleNormal="75" zoomScaleSheetLayoutView="80" workbookViewId="0">
      <selection activeCell="F31" sqref="F31"/>
    </sheetView>
  </sheetViews>
  <sheetFormatPr defaultColWidth="9" defaultRowHeight="13.2"/>
  <cols>
    <col min="1" max="1" width="3.21875" style="226" customWidth="1"/>
    <col min="2" max="2" width="15.88671875" style="226" customWidth="1"/>
    <col min="3" max="3" width="12.21875" style="226" customWidth="1"/>
    <col min="4" max="4" width="20.6640625" style="226" customWidth="1"/>
    <col min="5" max="5" width="12.6640625" style="226" customWidth="1"/>
    <col min="6" max="6" width="1.6640625" style="226" customWidth="1"/>
    <col min="7" max="7" width="21.33203125" style="226" customWidth="1"/>
    <col min="8" max="8" width="23.109375" style="226" bestFit="1" customWidth="1"/>
    <col min="9" max="9" width="21.33203125" style="226" customWidth="1"/>
    <col min="10" max="16384" width="9" style="226"/>
  </cols>
  <sheetData>
    <row r="1" spans="1:9" ht="6.75" customHeight="1"/>
    <row r="2" spans="1:9" ht="20.25" customHeight="1">
      <c r="A2" s="909" t="s">
        <v>783</v>
      </c>
      <c r="B2" s="910"/>
      <c r="C2" s="910"/>
      <c r="D2" s="910"/>
      <c r="E2" s="910"/>
    </row>
    <row r="3" spans="1:9" ht="6.75" customHeight="1">
      <c r="A3" s="227"/>
      <c r="B3" s="357"/>
    </row>
    <row r="4" spans="1:9" ht="30" customHeight="1">
      <c r="A4" s="922" t="s">
        <v>785</v>
      </c>
      <c r="B4" s="923"/>
      <c r="C4" s="923"/>
      <c r="D4" s="924"/>
      <c r="E4" s="257"/>
      <c r="F4" s="228"/>
      <c r="G4" s="228"/>
      <c r="H4" s="228"/>
      <c r="I4" s="228"/>
    </row>
    <row r="5" spans="1:9" ht="18" customHeight="1">
      <c r="A5" s="927" t="s">
        <v>163</v>
      </c>
      <c r="B5" s="928"/>
      <c r="C5" s="928"/>
      <c r="D5" s="927" t="s">
        <v>50</v>
      </c>
      <c r="E5" s="933"/>
      <c r="F5" s="230"/>
      <c r="G5" s="230"/>
      <c r="H5" s="230"/>
      <c r="I5" s="230"/>
    </row>
    <row r="6" spans="1:9" ht="30" customHeight="1">
      <c r="A6" s="231" t="s">
        <v>70</v>
      </c>
      <c r="B6" s="925" t="s">
        <v>51</v>
      </c>
      <c r="C6" s="926"/>
      <c r="D6" s="945">
        <v>1333266000</v>
      </c>
      <c r="E6" s="946"/>
    </row>
    <row r="7" spans="1:9" ht="30" customHeight="1">
      <c r="A7" s="233" t="s">
        <v>71</v>
      </c>
      <c r="B7" s="915" t="s">
        <v>52</v>
      </c>
      <c r="C7" s="916"/>
      <c r="D7" s="943"/>
      <c r="E7" s="944"/>
    </row>
    <row r="8" spans="1:9" ht="30" customHeight="1">
      <c r="A8" s="229" t="s">
        <v>72</v>
      </c>
      <c r="B8" s="919" t="s">
        <v>53</v>
      </c>
      <c r="C8" s="920"/>
      <c r="D8" s="947">
        <f>SUM(D6)</f>
        <v>1333266000</v>
      </c>
      <c r="E8" s="948"/>
    </row>
    <row r="9" spans="1:9" ht="30" customHeight="1">
      <c r="A9" s="234" t="s">
        <v>73</v>
      </c>
      <c r="B9" s="921" t="s">
        <v>54</v>
      </c>
      <c r="C9" s="907"/>
      <c r="D9" s="929">
        <v>188610000</v>
      </c>
      <c r="E9" s="930"/>
    </row>
    <row r="10" spans="1:9" ht="30" customHeight="1">
      <c r="A10" s="235" t="s">
        <v>74</v>
      </c>
      <c r="B10" s="917" t="s">
        <v>726</v>
      </c>
      <c r="C10" s="918"/>
      <c r="D10" s="931">
        <v>1178300000</v>
      </c>
      <c r="E10" s="932"/>
    </row>
    <row r="11" spans="1:9" ht="30" customHeight="1">
      <c r="A11" s="235" t="s">
        <v>75</v>
      </c>
      <c r="B11" s="917" t="s">
        <v>55</v>
      </c>
      <c r="C11" s="918"/>
      <c r="D11" s="931">
        <v>0</v>
      </c>
      <c r="E11" s="932"/>
    </row>
    <row r="12" spans="1:9" ht="30" customHeight="1">
      <c r="A12" s="236" t="s">
        <v>76</v>
      </c>
      <c r="B12" s="938" t="s">
        <v>228</v>
      </c>
      <c r="C12" s="939"/>
      <c r="D12" s="943"/>
      <c r="E12" s="944"/>
    </row>
    <row r="13" spans="1:9" ht="30" customHeight="1" thickBot="1">
      <c r="A13" s="237" t="s">
        <v>77</v>
      </c>
      <c r="B13" s="941" t="s">
        <v>774</v>
      </c>
      <c r="C13" s="942"/>
      <c r="D13" s="955">
        <f>SUM(D9:E11)</f>
        <v>1366910000</v>
      </c>
      <c r="E13" s="956"/>
    </row>
    <row r="14" spans="1:9" ht="30" customHeight="1" thickTop="1">
      <c r="A14" s="238" t="s">
        <v>78</v>
      </c>
      <c r="B14" s="934" t="s">
        <v>56</v>
      </c>
      <c r="C14" s="935"/>
      <c r="D14" s="957">
        <f>IF(ISERROR(D8-D13),0,D8-D13)</f>
        <v>-33644000</v>
      </c>
      <c r="E14" s="958"/>
    </row>
    <row r="15" spans="1:9" ht="10.5" customHeight="1">
      <c r="A15" s="239"/>
      <c r="B15" s="239"/>
      <c r="C15" s="239"/>
      <c r="D15" s="953"/>
      <c r="E15" s="954"/>
      <c r="F15" s="228"/>
      <c r="G15" s="228"/>
      <c r="H15" s="228"/>
      <c r="I15" s="228"/>
    </row>
    <row r="16" spans="1:9" ht="30" customHeight="1">
      <c r="A16" s="234" t="s">
        <v>57</v>
      </c>
      <c r="B16" s="936" t="s">
        <v>58</v>
      </c>
      <c r="C16" s="937"/>
      <c r="D16" s="959">
        <v>30</v>
      </c>
      <c r="E16" s="960"/>
    </row>
    <row r="17" spans="1:9" ht="30" customHeight="1">
      <c r="A17" s="236" t="s">
        <v>79</v>
      </c>
      <c r="B17" s="913" t="s">
        <v>684</v>
      </c>
      <c r="C17" s="914"/>
      <c r="D17" s="961">
        <f>$D$14/$D$16/12</f>
        <v>-93455.555555555562</v>
      </c>
      <c r="E17" s="962"/>
    </row>
    <row r="18" spans="1:9" ht="30" customHeight="1">
      <c r="A18" s="231" t="s">
        <v>80</v>
      </c>
      <c r="B18" s="925" t="s">
        <v>59</v>
      </c>
      <c r="C18" s="926"/>
      <c r="D18" s="949" t="s">
        <v>206</v>
      </c>
      <c r="E18" s="950"/>
    </row>
    <row r="19" spans="1:9" ht="30" customHeight="1">
      <c r="A19" s="241" t="s">
        <v>81</v>
      </c>
      <c r="B19" s="938" t="s">
        <v>60</v>
      </c>
      <c r="C19" s="939"/>
      <c r="D19" s="951" t="s">
        <v>207</v>
      </c>
      <c r="E19" s="952"/>
      <c r="F19" s="242"/>
    </row>
    <row r="20" spans="1:9" ht="9.75" customHeight="1">
      <c r="A20" s="230"/>
      <c r="B20" s="232"/>
      <c r="C20" s="232"/>
      <c r="D20" s="953"/>
      <c r="E20" s="954"/>
    </row>
    <row r="21" spans="1:9" ht="30" customHeight="1">
      <c r="A21" s="231" t="s">
        <v>82</v>
      </c>
      <c r="B21" s="925" t="s">
        <v>83</v>
      </c>
      <c r="C21" s="926"/>
      <c r="D21" s="967">
        <v>4500.05</v>
      </c>
      <c r="E21" s="968"/>
      <c r="F21" s="242"/>
      <c r="G21" s="242"/>
      <c r="H21" s="243"/>
      <c r="I21" s="242"/>
    </row>
    <row r="22" spans="1:9" ht="30" customHeight="1">
      <c r="A22" s="241" t="s">
        <v>84</v>
      </c>
      <c r="B22" s="938" t="s">
        <v>61</v>
      </c>
      <c r="C22" s="939"/>
      <c r="D22" s="969">
        <f>IF(ISERROR(D17/D21),0,D17/D21)</f>
        <v>-20.767670482673651</v>
      </c>
      <c r="E22" s="970"/>
      <c r="F22" s="242"/>
      <c r="G22" s="242"/>
      <c r="H22" s="242"/>
      <c r="I22" s="242"/>
    </row>
    <row r="23" spans="1:9" ht="30" customHeight="1">
      <c r="A23" s="234" t="s">
        <v>85</v>
      </c>
      <c r="B23" s="907" t="s">
        <v>62</v>
      </c>
      <c r="C23" s="908"/>
      <c r="D23" s="971">
        <v>69</v>
      </c>
      <c r="E23" s="972"/>
    </row>
    <row r="24" spans="1:9" ht="30" customHeight="1">
      <c r="A24" s="244" t="s">
        <v>86</v>
      </c>
      <c r="B24" s="939" t="s">
        <v>63</v>
      </c>
      <c r="C24" s="940"/>
      <c r="D24" s="965">
        <f>IF(ISERROR(D17/D21),0,D17/D23)</f>
        <v>-1354.4283413848632</v>
      </c>
      <c r="E24" s="966"/>
    </row>
    <row r="25" spans="1:9" ht="9.75" customHeight="1"/>
    <row r="26" spans="1:9" ht="18" customHeight="1">
      <c r="A26" s="226" t="s">
        <v>64</v>
      </c>
      <c r="G26" s="927" t="s">
        <v>65</v>
      </c>
      <c r="H26" s="928"/>
      <c r="I26" s="933"/>
    </row>
    <row r="27" spans="1:9" ht="30" customHeight="1">
      <c r="A27" s="901" t="s">
        <v>66</v>
      </c>
      <c r="B27" s="902"/>
      <c r="C27" s="428" t="s">
        <v>67</v>
      </c>
      <c r="D27" s="963" t="s">
        <v>685</v>
      </c>
      <c r="E27" s="964"/>
      <c r="F27" s="432"/>
      <c r="G27" s="245" t="s">
        <v>68</v>
      </c>
      <c r="H27" s="245" t="s">
        <v>686</v>
      </c>
      <c r="I27" s="246" t="s">
        <v>69</v>
      </c>
    </row>
    <row r="28" spans="1:9" ht="15" customHeight="1">
      <c r="A28" s="903"/>
      <c r="B28" s="904"/>
      <c r="C28" s="429" t="s">
        <v>87</v>
      </c>
      <c r="D28" s="949" t="s">
        <v>212</v>
      </c>
      <c r="E28" s="950"/>
      <c r="F28" s="254"/>
      <c r="G28" s="240"/>
      <c r="H28" s="240"/>
      <c r="I28" s="247"/>
    </row>
    <row r="29" spans="1:9" ht="15" customHeight="1">
      <c r="A29" s="905" t="s">
        <v>281</v>
      </c>
      <c r="B29" s="906"/>
      <c r="C29" s="430">
        <f>IF($D$21=0,0,65.69/$D$21)</f>
        <v>1.4597615582049087E-2</v>
      </c>
      <c r="D29" s="911">
        <f t="shared" ref="D29:D34" si="0">IF(ISERROR($D$17*C29),"",IF($D$17*C29=0,"",$D$17*C29))</f>
        <v>-1364.228274006832</v>
      </c>
      <c r="E29" s="912"/>
      <c r="F29" s="254"/>
      <c r="G29" s="248"/>
      <c r="H29" s="252" t="str">
        <f t="shared" ref="H29:H34" si="1">IF(OR(ISERROR(D29-G29),G29=0),"",D29-G29)</f>
        <v/>
      </c>
      <c r="I29" s="249"/>
    </row>
    <row r="30" spans="1:9" ht="15" customHeight="1">
      <c r="A30" s="905" t="s">
        <v>282</v>
      </c>
      <c r="B30" s="906"/>
      <c r="C30" s="430">
        <f>IF($D$21=0,0,65.36/$D$21)</f>
        <v>1.4524283063521515E-2</v>
      </c>
      <c r="D30" s="911">
        <f t="shared" si="0"/>
        <v>-1357.3749427475498</v>
      </c>
      <c r="E30" s="912"/>
      <c r="F30" s="254"/>
      <c r="G30" s="248"/>
      <c r="H30" s="252" t="str">
        <f t="shared" si="1"/>
        <v/>
      </c>
      <c r="I30" s="249"/>
    </row>
    <row r="31" spans="1:9" ht="15" customHeight="1">
      <c r="A31" s="905" t="s">
        <v>283</v>
      </c>
      <c r="B31" s="906"/>
      <c r="C31" s="430">
        <f>IF($D$21=0,0,65.25/$D$21)</f>
        <v>1.4499838890678992E-2</v>
      </c>
      <c r="D31" s="911">
        <f t="shared" si="0"/>
        <v>-1355.0904989944556</v>
      </c>
      <c r="E31" s="912"/>
      <c r="F31" s="254"/>
      <c r="G31" s="248"/>
      <c r="H31" s="252" t="str">
        <f t="shared" si="1"/>
        <v/>
      </c>
      <c r="I31" s="249"/>
    </row>
    <row r="32" spans="1:9" ht="15" customHeight="1">
      <c r="A32" s="905" t="s">
        <v>284</v>
      </c>
      <c r="B32" s="906"/>
      <c r="C32" s="430">
        <f>IF($D$21=0,0,65.76/$D$21)</f>
        <v>1.4613170964767058E-2</v>
      </c>
      <c r="D32" s="911">
        <f t="shared" si="0"/>
        <v>-1365.6820109406192</v>
      </c>
      <c r="E32" s="912"/>
      <c r="F32" s="254"/>
      <c r="G32" s="248"/>
      <c r="H32" s="252" t="str">
        <f t="shared" si="1"/>
        <v/>
      </c>
      <c r="I32" s="249"/>
    </row>
    <row r="33" spans="1:9" ht="15" customHeight="1">
      <c r="A33" s="905" t="s">
        <v>285</v>
      </c>
      <c r="B33" s="906"/>
      <c r="C33" s="430">
        <f>IF($D$21=0,0,64.99/$D$21)</f>
        <v>1.4442061754869388E-2</v>
      </c>
      <c r="D33" s="911">
        <f t="shared" si="0"/>
        <v>-1349.6909046689605</v>
      </c>
      <c r="E33" s="912"/>
      <c r="F33" s="254"/>
      <c r="G33" s="248"/>
      <c r="H33" s="252" t="str">
        <f t="shared" si="1"/>
        <v/>
      </c>
      <c r="I33" s="249"/>
    </row>
    <row r="34" spans="1:9" ht="15" customHeight="1">
      <c r="A34" s="899" t="s">
        <v>286</v>
      </c>
      <c r="B34" s="900"/>
      <c r="C34" s="431">
        <f>IF($D$21=0,0,64.2/$D$21)</f>
        <v>1.4266508149909445E-2</v>
      </c>
      <c r="D34" s="965">
        <f t="shared" si="0"/>
        <v>-1333.2844449876484</v>
      </c>
      <c r="E34" s="966"/>
      <c r="F34" s="254"/>
      <c r="G34" s="250"/>
      <c r="H34" s="253" t="str">
        <f t="shared" si="1"/>
        <v/>
      </c>
      <c r="I34" s="251"/>
    </row>
  </sheetData>
  <mergeCells count="57">
    <mergeCell ref="A32:B32"/>
    <mergeCell ref="D32:E32"/>
    <mergeCell ref="A33:B33"/>
    <mergeCell ref="D33:E33"/>
    <mergeCell ref="A34:B34"/>
    <mergeCell ref="D34:E34"/>
    <mergeCell ref="A29:B29"/>
    <mergeCell ref="D29:E29"/>
    <mergeCell ref="A30:B30"/>
    <mergeCell ref="D30:E30"/>
    <mergeCell ref="A31:B31"/>
    <mergeCell ref="D31:E31"/>
    <mergeCell ref="B24:C24"/>
    <mergeCell ref="D24:E24"/>
    <mergeCell ref="G26:I26"/>
    <mergeCell ref="A27:B27"/>
    <mergeCell ref="D27:E27"/>
    <mergeCell ref="A28:B28"/>
    <mergeCell ref="D28:E28"/>
    <mergeCell ref="D20:E20"/>
    <mergeCell ref="B21:C21"/>
    <mergeCell ref="D21:E21"/>
    <mergeCell ref="B22:C22"/>
    <mergeCell ref="D22:E22"/>
    <mergeCell ref="B23:C23"/>
    <mergeCell ref="D23:E23"/>
    <mergeCell ref="B17:C17"/>
    <mergeCell ref="D17:E17"/>
    <mergeCell ref="B18:C18"/>
    <mergeCell ref="D18:E18"/>
    <mergeCell ref="B19:C19"/>
    <mergeCell ref="D19:E19"/>
    <mergeCell ref="B13:C13"/>
    <mergeCell ref="D13:E13"/>
    <mergeCell ref="B14:C14"/>
    <mergeCell ref="D14:E14"/>
    <mergeCell ref="D15:E15"/>
    <mergeCell ref="B16:C16"/>
    <mergeCell ref="D16:E16"/>
    <mergeCell ref="B10:C10"/>
    <mergeCell ref="D10:E10"/>
    <mergeCell ref="B11:C11"/>
    <mergeCell ref="D11:E11"/>
    <mergeCell ref="B12:C12"/>
    <mergeCell ref="D12:E12"/>
    <mergeCell ref="B7:C7"/>
    <mergeCell ref="D7:E7"/>
    <mergeCell ref="B8:C8"/>
    <mergeCell ref="D8:E8"/>
    <mergeCell ref="B9:C9"/>
    <mergeCell ref="D9:E9"/>
    <mergeCell ref="A2:E2"/>
    <mergeCell ref="A4:D4"/>
    <mergeCell ref="A5:C5"/>
    <mergeCell ref="D5:E5"/>
    <mergeCell ref="B6:C6"/>
    <mergeCell ref="D6:E6"/>
  </mergeCells>
  <phoneticPr fontId="2"/>
  <printOptions horizontalCentered="1"/>
  <pageMargins left="0.47244094488188981" right="0.47244094488188981" top="0.47244094488188981" bottom="0.47244094488188981" header="0.31496062992125984" footer="0"/>
  <pageSetup paperSize="9" scale="108" firstPageNumber="16" fitToHeight="100" orientation="portrait" r:id="rId1"/>
  <headerFooter alignWithMargins="0">
    <oddHeader>&amp;Rプレシス本厚木コンフォート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sheetPr>
  <dimension ref="A1:O109"/>
  <sheetViews>
    <sheetView tabSelected="1" view="pageBreakPreview" topLeftCell="A2" zoomScaleNormal="100" zoomScaleSheetLayoutView="100" workbookViewId="0">
      <selection activeCell="A2" sqref="A2"/>
    </sheetView>
  </sheetViews>
  <sheetFormatPr defaultColWidth="9" defaultRowHeight="13.2"/>
  <cols>
    <col min="1" max="1" width="3.21875" style="226" customWidth="1"/>
    <col min="2" max="2" width="17.88671875" style="226" customWidth="1"/>
    <col min="3" max="3" width="5.77734375" style="226" customWidth="1"/>
    <col min="4" max="7" width="2.77734375" style="226" customWidth="1"/>
    <col min="8" max="8" width="3" style="226" customWidth="1"/>
    <col min="9" max="13" width="2.77734375" style="226" customWidth="1"/>
    <col min="14" max="14" width="3.77734375" style="226" customWidth="1"/>
    <col min="15" max="15" width="24.77734375" style="226" customWidth="1"/>
    <col min="16" max="16384" width="9" style="226"/>
  </cols>
  <sheetData>
    <row r="1" spans="1:15" ht="4.5" hidden="1" customHeight="1"/>
    <row r="2" spans="1:15" ht="15" customHeight="1">
      <c r="A2" s="227" t="s">
        <v>150</v>
      </c>
    </row>
    <row r="3" spans="1:15" ht="17.25" hidden="1" customHeight="1"/>
    <row r="4" spans="1:15" ht="17.25" customHeight="1">
      <c r="A4" s="255"/>
      <c r="B4" s="681" t="s">
        <v>233</v>
      </c>
      <c r="C4" s="681"/>
      <c r="D4" s="681"/>
      <c r="E4" s="681"/>
      <c r="F4" s="681"/>
      <c r="G4" s="681"/>
      <c r="H4" s="681"/>
      <c r="I4" s="681"/>
      <c r="J4" s="681"/>
      <c r="K4" s="681"/>
      <c r="L4" s="681"/>
      <c r="M4" s="681"/>
      <c r="N4" s="681"/>
      <c r="O4" s="474" t="s">
        <v>786</v>
      </c>
    </row>
    <row r="5" spans="1:15" ht="15.75" customHeight="1">
      <c r="A5" s="256" t="s">
        <v>88</v>
      </c>
      <c r="B5" s="257" t="s">
        <v>221</v>
      </c>
      <c r="C5" s="228"/>
      <c r="D5" s="228"/>
      <c r="E5" s="228"/>
      <c r="F5" s="228"/>
      <c r="G5" s="228"/>
      <c r="H5" s="228"/>
      <c r="I5" s="228"/>
      <c r="J5" s="228"/>
      <c r="K5" s="228"/>
      <c r="L5" s="228"/>
      <c r="M5" s="228"/>
      <c r="N5" s="228"/>
    </row>
    <row r="6" spans="1:15" ht="27" customHeight="1">
      <c r="A6" s="258"/>
      <c r="B6" s="259" t="s">
        <v>115</v>
      </c>
      <c r="C6" s="682" t="s">
        <v>234</v>
      </c>
      <c r="D6" s="683"/>
      <c r="E6" s="683"/>
      <c r="F6" s="683"/>
      <c r="G6" s="683"/>
      <c r="H6" s="683"/>
      <c r="I6" s="683"/>
      <c r="J6" s="683"/>
      <c r="K6" s="683"/>
      <c r="L6" s="683"/>
      <c r="M6" s="683"/>
      <c r="N6" s="683"/>
      <c r="O6" s="684"/>
    </row>
    <row r="7" spans="1:15" ht="27" customHeight="1">
      <c r="A7" s="261"/>
      <c r="B7" s="262" t="s">
        <v>89</v>
      </c>
      <c r="C7" s="685" t="s">
        <v>235</v>
      </c>
      <c r="D7" s="686"/>
      <c r="E7" s="686"/>
      <c r="F7" s="686"/>
      <c r="G7" s="686"/>
      <c r="H7" s="686"/>
      <c r="I7" s="686"/>
      <c r="J7" s="686"/>
      <c r="K7" s="686"/>
      <c r="L7" s="686"/>
      <c r="M7" s="686"/>
      <c r="N7" s="686"/>
      <c r="O7" s="687"/>
    </row>
    <row r="8" spans="1:15" ht="27" customHeight="1">
      <c r="A8" s="261"/>
      <c r="B8" s="262" t="s">
        <v>152</v>
      </c>
      <c r="C8" s="685" t="s">
        <v>233</v>
      </c>
      <c r="D8" s="686"/>
      <c r="E8" s="686"/>
      <c r="F8" s="686"/>
      <c r="G8" s="686"/>
      <c r="H8" s="686"/>
      <c r="I8" s="686"/>
      <c r="J8" s="686"/>
      <c r="K8" s="686"/>
      <c r="L8" s="686"/>
      <c r="M8" s="686"/>
      <c r="N8" s="686"/>
      <c r="O8" s="687"/>
    </row>
    <row r="9" spans="1:15" ht="27" customHeight="1">
      <c r="A9" s="261"/>
      <c r="B9" s="262" t="s">
        <v>90</v>
      </c>
      <c r="C9" s="685" t="s">
        <v>761</v>
      </c>
      <c r="D9" s="686"/>
      <c r="E9" s="686"/>
      <c r="F9" s="686"/>
      <c r="G9" s="686"/>
      <c r="H9" s="686"/>
      <c r="I9" s="686"/>
      <c r="J9" s="686"/>
      <c r="K9" s="686"/>
      <c r="L9" s="686"/>
      <c r="M9" s="686"/>
      <c r="N9" s="686"/>
      <c r="O9" s="687"/>
    </row>
    <row r="10" spans="1:15" ht="12.75" customHeight="1">
      <c r="A10" s="261"/>
      <c r="B10" s="262" t="s">
        <v>91</v>
      </c>
      <c r="C10" s="691" t="s">
        <v>236</v>
      </c>
      <c r="D10" s="692"/>
      <c r="E10" s="692"/>
      <c r="F10" s="692"/>
      <c r="G10" s="671" t="s">
        <v>237</v>
      </c>
      <c r="H10" s="671"/>
      <c r="I10" s="671"/>
      <c r="J10" s="671"/>
      <c r="K10" s="671"/>
      <c r="L10" s="671"/>
      <c r="M10" s="671"/>
      <c r="N10" s="671"/>
      <c r="O10" s="705"/>
    </row>
    <row r="11" spans="1:15" ht="12.75" customHeight="1">
      <c r="A11" s="258"/>
      <c r="B11" s="262" t="s">
        <v>93</v>
      </c>
      <c r="C11" s="691" t="s">
        <v>238</v>
      </c>
      <c r="D11" s="692"/>
      <c r="E11" s="692"/>
      <c r="F11" s="692"/>
      <c r="G11" s="671" t="s">
        <v>239</v>
      </c>
      <c r="H11" s="671"/>
      <c r="I11" s="671"/>
      <c r="J11" s="671"/>
      <c r="K11" s="671"/>
      <c r="L11" s="671"/>
      <c r="M11" s="671"/>
      <c r="N11" s="671"/>
      <c r="O11" s="447" t="s">
        <v>240</v>
      </c>
    </row>
    <row r="12" spans="1:15" ht="12.75" customHeight="1">
      <c r="A12" s="261"/>
      <c r="B12" s="262" t="s">
        <v>94</v>
      </c>
      <c r="C12" s="691" t="s">
        <v>241</v>
      </c>
      <c r="D12" s="692"/>
      <c r="E12" s="692"/>
      <c r="F12" s="692"/>
      <c r="G12" s="671" t="s">
        <v>242</v>
      </c>
      <c r="H12" s="671"/>
      <c r="I12" s="671"/>
      <c r="J12" s="671"/>
      <c r="K12" s="671"/>
      <c r="L12" s="671"/>
      <c r="M12" s="671"/>
      <c r="N12" s="671"/>
      <c r="O12" s="447" t="s">
        <v>240</v>
      </c>
    </row>
    <row r="13" spans="1:15" ht="12.75" customHeight="1">
      <c r="A13" s="261"/>
      <c r="B13" s="262" t="s">
        <v>116</v>
      </c>
      <c r="C13" s="691" t="s">
        <v>243</v>
      </c>
      <c r="D13" s="692"/>
      <c r="E13" s="692"/>
      <c r="F13" s="692"/>
      <c r="G13" s="671" t="s">
        <v>230</v>
      </c>
      <c r="H13" s="671"/>
      <c r="I13" s="671"/>
      <c r="J13" s="671"/>
      <c r="K13" s="671"/>
      <c r="L13" s="671"/>
      <c r="M13" s="671"/>
      <c r="N13" s="671"/>
      <c r="O13" s="705"/>
    </row>
    <row r="14" spans="1:15" ht="12.75" customHeight="1">
      <c r="A14" s="261"/>
      <c r="B14" s="262" t="s">
        <v>92</v>
      </c>
      <c r="C14" s="729" t="s">
        <v>244</v>
      </c>
      <c r="D14" s="730"/>
      <c r="E14" s="730"/>
      <c r="F14" s="730"/>
      <c r="G14" s="730"/>
      <c r="H14" s="730"/>
      <c r="I14" s="730"/>
      <c r="J14" s="730"/>
      <c r="K14" s="730"/>
      <c r="L14" s="730"/>
      <c r="M14" s="730"/>
      <c r="N14" s="730"/>
      <c r="O14" s="448" t="s">
        <v>240</v>
      </c>
    </row>
    <row r="15" spans="1:15" ht="12.75" customHeight="1">
      <c r="A15" s="261"/>
      <c r="B15" s="262" t="s">
        <v>108</v>
      </c>
      <c r="C15" s="729" t="s">
        <v>245</v>
      </c>
      <c r="D15" s="730"/>
      <c r="E15" s="730"/>
      <c r="F15" s="730"/>
      <c r="G15" s="730"/>
      <c r="H15" s="730"/>
      <c r="I15" s="730"/>
      <c r="J15" s="730"/>
      <c r="K15" s="730"/>
      <c r="L15" s="730"/>
      <c r="M15" s="730"/>
      <c r="N15" s="730"/>
      <c r="O15" s="448" t="s">
        <v>240</v>
      </c>
    </row>
    <row r="16" spans="1:15" ht="12.75" customHeight="1">
      <c r="A16" s="261"/>
      <c r="B16" s="262" t="s">
        <v>95</v>
      </c>
      <c r="C16" s="389" t="s">
        <v>246</v>
      </c>
      <c r="D16" s="389"/>
      <c r="E16" s="389"/>
      <c r="F16" s="389"/>
      <c r="G16" s="390"/>
      <c r="H16" s="390"/>
      <c r="I16" s="390"/>
      <c r="J16" s="390"/>
      <c r="K16" s="390"/>
      <c r="L16" s="390"/>
      <c r="M16" s="390"/>
      <c r="N16" s="390"/>
      <c r="O16" s="448" t="s">
        <v>240</v>
      </c>
    </row>
    <row r="17" spans="1:15" ht="12.75" customHeight="1">
      <c r="A17" s="261"/>
      <c r="B17" s="266" t="s">
        <v>96</v>
      </c>
      <c r="C17" s="267"/>
      <c r="D17" s="728">
        <v>2013</v>
      </c>
      <c r="E17" s="728"/>
      <c r="F17" s="269" t="s">
        <v>197</v>
      </c>
      <c r="G17" s="270">
        <v>8</v>
      </c>
      <c r="H17" s="269" t="s">
        <v>198</v>
      </c>
      <c r="I17" s="270">
        <v>31</v>
      </c>
      <c r="J17" s="269" t="s">
        <v>200</v>
      </c>
      <c r="K17" s="693" t="s">
        <v>201</v>
      </c>
      <c r="L17" s="693"/>
      <c r="M17" s="270">
        <v>10</v>
      </c>
      <c r="N17" s="269" t="s">
        <v>202</v>
      </c>
      <c r="O17" s="271"/>
    </row>
    <row r="18" spans="1:15" ht="4.5" customHeight="1">
      <c r="A18" s="256"/>
      <c r="B18" s="255"/>
      <c r="C18" s="272"/>
      <c r="D18" s="272"/>
      <c r="E18" s="272"/>
      <c r="F18" s="272"/>
      <c r="G18" s="272"/>
      <c r="H18" s="273"/>
      <c r="I18" s="273"/>
      <c r="J18" s="273"/>
      <c r="K18" s="273"/>
      <c r="L18" s="273"/>
      <c r="M18" s="273"/>
      <c r="N18" s="273"/>
    </row>
    <row r="19" spans="1:15" ht="15.75" customHeight="1">
      <c r="A19" s="274" t="s">
        <v>124</v>
      </c>
      <c r="B19" s="275" t="s">
        <v>222</v>
      </c>
      <c r="C19" s="273"/>
      <c r="D19" s="273"/>
      <c r="E19" s="273"/>
      <c r="F19" s="273"/>
      <c r="G19" s="273"/>
      <c r="H19" s="273"/>
      <c r="I19" s="273"/>
      <c r="J19" s="273"/>
      <c r="K19" s="273"/>
      <c r="L19" s="273"/>
      <c r="M19" s="273"/>
      <c r="N19" s="273"/>
    </row>
    <row r="20" spans="1:15" ht="12.75" customHeight="1">
      <c r="A20" s="258"/>
      <c r="B20" s="259" t="s">
        <v>117</v>
      </c>
      <c r="C20" s="698" t="s">
        <v>711</v>
      </c>
      <c r="D20" s="699"/>
      <c r="E20" s="699"/>
      <c r="F20" s="699"/>
      <c r="G20" s="699"/>
      <c r="H20" s="699"/>
      <c r="I20" s="699"/>
      <c r="J20" s="699"/>
      <c r="K20" s="699"/>
      <c r="L20" s="699"/>
      <c r="M20" s="699"/>
      <c r="N20" s="699"/>
      <c r="O20" s="700"/>
    </row>
    <row r="21" spans="1:15" ht="12.75" customHeight="1">
      <c r="A21" s="261"/>
      <c r="B21" s="276" t="s">
        <v>118</v>
      </c>
      <c r="C21" s="663" t="s">
        <v>247</v>
      </c>
      <c r="D21" s="664"/>
      <c r="E21" s="664"/>
      <c r="F21" s="664"/>
      <c r="G21" s="664"/>
      <c r="H21" s="664"/>
      <c r="I21" s="664"/>
      <c r="J21" s="664"/>
      <c r="K21" s="664"/>
      <c r="L21" s="664"/>
      <c r="M21" s="664"/>
      <c r="N21" s="664"/>
      <c r="O21" s="665"/>
    </row>
    <row r="22" spans="1:15" ht="12.75" customHeight="1">
      <c r="A22" s="261"/>
      <c r="B22" s="276" t="s">
        <v>119</v>
      </c>
      <c r="C22" s="663" t="s">
        <v>248</v>
      </c>
      <c r="D22" s="664"/>
      <c r="E22" s="664"/>
      <c r="F22" s="664"/>
      <c r="G22" s="664"/>
      <c r="H22" s="664"/>
      <c r="I22" s="664"/>
      <c r="J22" s="664"/>
      <c r="K22" s="664"/>
      <c r="L22" s="664"/>
      <c r="M22" s="664"/>
      <c r="N22" s="664"/>
      <c r="O22" s="665"/>
    </row>
    <row r="23" spans="1:15" ht="12.75" customHeight="1">
      <c r="A23" s="261"/>
      <c r="B23" s="276" t="s">
        <v>120</v>
      </c>
      <c r="C23" s="663" t="s">
        <v>249</v>
      </c>
      <c r="D23" s="664"/>
      <c r="E23" s="664"/>
      <c r="F23" s="664"/>
      <c r="G23" s="664"/>
      <c r="H23" s="664"/>
      <c r="I23" s="664"/>
      <c r="J23" s="664"/>
      <c r="K23" s="664"/>
      <c r="L23" s="664"/>
      <c r="M23" s="664"/>
      <c r="N23" s="664"/>
      <c r="O23" s="665"/>
    </row>
    <row r="24" spans="1:15" ht="54" customHeight="1">
      <c r="A24" s="261"/>
      <c r="B24" s="276" t="s">
        <v>121</v>
      </c>
      <c r="C24" s="663" t="s">
        <v>712</v>
      </c>
      <c r="D24" s="664"/>
      <c r="E24" s="664"/>
      <c r="F24" s="664"/>
      <c r="G24" s="664"/>
      <c r="H24" s="664"/>
      <c r="I24" s="664"/>
      <c r="J24" s="664"/>
      <c r="K24" s="664"/>
      <c r="L24" s="664"/>
      <c r="M24" s="664"/>
      <c r="N24" s="664"/>
      <c r="O24" s="665"/>
    </row>
    <row r="25" spans="1:15" ht="36.75" customHeight="1">
      <c r="A25" s="261"/>
      <c r="B25" s="262" t="s">
        <v>0</v>
      </c>
      <c r="C25" s="663" t="s">
        <v>250</v>
      </c>
      <c r="D25" s="664"/>
      <c r="E25" s="664"/>
      <c r="F25" s="664"/>
      <c r="G25" s="664"/>
      <c r="H25" s="664"/>
      <c r="I25" s="664"/>
      <c r="J25" s="664"/>
      <c r="K25" s="664"/>
      <c r="L25" s="664"/>
      <c r="M25" s="664"/>
      <c r="N25" s="664"/>
      <c r="O25" s="665"/>
    </row>
    <row r="26" spans="1:15" ht="12.75" customHeight="1">
      <c r="A26" s="261"/>
      <c r="B26" s="277" t="s">
        <v>122</v>
      </c>
      <c r="C26" s="663" t="s">
        <v>251</v>
      </c>
      <c r="D26" s="664"/>
      <c r="E26" s="664"/>
      <c r="F26" s="664"/>
      <c r="G26" s="664"/>
      <c r="H26" s="664"/>
      <c r="I26" s="664"/>
      <c r="J26" s="664"/>
      <c r="K26" s="664"/>
      <c r="L26" s="664"/>
      <c r="M26" s="664"/>
      <c r="N26" s="664"/>
      <c r="O26" s="665"/>
    </row>
    <row r="27" spans="1:15" ht="26.25" customHeight="1">
      <c r="A27" s="261"/>
      <c r="B27" s="276"/>
      <c r="C27" s="663"/>
      <c r="D27" s="664"/>
      <c r="E27" s="664"/>
      <c r="F27" s="664"/>
      <c r="G27" s="664"/>
      <c r="H27" s="664"/>
      <c r="I27" s="664"/>
      <c r="J27" s="664"/>
      <c r="K27" s="664"/>
      <c r="L27" s="664"/>
      <c r="M27" s="664"/>
      <c r="N27" s="664"/>
      <c r="O27" s="665"/>
    </row>
    <row r="28" spans="1:15" ht="12.75" customHeight="1">
      <c r="A28" s="258"/>
      <c r="B28" s="277" t="s">
        <v>123</v>
      </c>
      <c r="C28" s="663" t="s">
        <v>713</v>
      </c>
      <c r="D28" s="664"/>
      <c r="E28" s="664"/>
      <c r="F28" s="664"/>
      <c r="G28" s="664"/>
      <c r="H28" s="664"/>
      <c r="I28" s="664"/>
      <c r="J28" s="664"/>
      <c r="K28" s="664"/>
      <c r="L28" s="664"/>
      <c r="M28" s="664"/>
      <c r="N28" s="664"/>
      <c r="O28" s="665"/>
    </row>
    <row r="29" spans="1:15" ht="26.25" customHeight="1">
      <c r="A29" s="258"/>
      <c r="B29" s="276"/>
      <c r="C29" s="663"/>
      <c r="D29" s="664"/>
      <c r="E29" s="664"/>
      <c r="F29" s="664"/>
      <c r="G29" s="664"/>
      <c r="H29" s="664"/>
      <c r="I29" s="664"/>
      <c r="J29" s="664"/>
      <c r="K29" s="664"/>
      <c r="L29" s="664"/>
      <c r="M29" s="664"/>
      <c r="N29" s="664"/>
      <c r="O29" s="665"/>
    </row>
    <row r="30" spans="1:15" ht="12.75" customHeight="1">
      <c r="A30" s="261"/>
      <c r="B30" s="277" t="s">
        <v>146</v>
      </c>
      <c r="C30" s="663" t="s">
        <v>252</v>
      </c>
      <c r="D30" s="664"/>
      <c r="E30" s="664"/>
      <c r="F30" s="664"/>
      <c r="G30" s="664"/>
      <c r="H30" s="664"/>
      <c r="I30" s="664"/>
      <c r="J30" s="664"/>
      <c r="K30" s="664"/>
      <c r="L30" s="664"/>
      <c r="M30" s="664"/>
      <c r="N30" s="664"/>
      <c r="O30" s="665"/>
    </row>
    <row r="31" spans="1:15" ht="12.75" customHeight="1">
      <c r="A31" s="261"/>
      <c r="B31" s="266" t="s">
        <v>145</v>
      </c>
      <c r="C31" s="688" t="s">
        <v>253</v>
      </c>
      <c r="D31" s="689"/>
      <c r="E31" s="689"/>
      <c r="F31" s="689"/>
      <c r="G31" s="689"/>
      <c r="H31" s="689"/>
      <c r="I31" s="689"/>
      <c r="J31" s="689"/>
      <c r="K31" s="689"/>
      <c r="L31" s="689"/>
      <c r="M31" s="689"/>
      <c r="N31" s="689"/>
      <c r="O31" s="690"/>
    </row>
    <row r="32" spans="1:15" ht="3.75" hidden="1" customHeight="1">
      <c r="A32" s="256"/>
      <c r="C32" s="272"/>
      <c r="D32" s="272"/>
      <c r="E32" s="272"/>
      <c r="F32" s="272"/>
      <c r="G32" s="272"/>
      <c r="H32" s="273"/>
      <c r="I32" s="273"/>
      <c r="J32" s="273"/>
      <c r="K32" s="273"/>
      <c r="L32" s="273"/>
      <c r="M32" s="273"/>
      <c r="N32" s="273"/>
    </row>
    <row r="33" spans="1:15" ht="18" customHeight="1">
      <c r="A33" s="274" t="s">
        <v>129</v>
      </c>
      <c r="B33" s="275" t="s">
        <v>130</v>
      </c>
      <c r="C33" s="278"/>
      <c r="D33" s="278"/>
      <c r="E33" s="278"/>
      <c r="F33" s="278"/>
      <c r="G33" s="278"/>
      <c r="H33" s="228"/>
      <c r="I33" s="228"/>
      <c r="J33" s="228"/>
      <c r="K33" s="228"/>
      <c r="L33" s="228"/>
      <c r="M33" s="228"/>
      <c r="N33" s="228"/>
    </row>
    <row r="34" spans="1:15" ht="25.5" customHeight="1">
      <c r="A34" s="256"/>
      <c r="B34" s="259" t="s">
        <v>101</v>
      </c>
      <c r="C34" s="698" t="s">
        <v>254</v>
      </c>
      <c r="D34" s="699"/>
      <c r="E34" s="699"/>
      <c r="F34" s="699"/>
      <c r="G34" s="699"/>
      <c r="H34" s="699"/>
      <c r="I34" s="699"/>
      <c r="J34" s="699"/>
      <c r="K34" s="699"/>
      <c r="L34" s="699"/>
      <c r="M34" s="699"/>
      <c r="N34" s="699"/>
      <c r="O34" s="700"/>
    </row>
    <row r="35" spans="1:15" ht="25.5" customHeight="1">
      <c r="A35" s="256"/>
      <c r="B35" s="262" t="s">
        <v>102</v>
      </c>
      <c r="C35" s="663" t="s">
        <v>255</v>
      </c>
      <c r="D35" s="664"/>
      <c r="E35" s="664"/>
      <c r="F35" s="664"/>
      <c r="G35" s="664"/>
      <c r="H35" s="664"/>
      <c r="I35" s="664"/>
      <c r="J35" s="664"/>
      <c r="K35" s="664"/>
      <c r="L35" s="664"/>
      <c r="M35" s="664"/>
      <c r="N35" s="664"/>
      <c r="O35" s="665"/>
    </row>
    <row r="36" spans="1:15" ht="25.5" customHeight="1">
      <c r="A36" s="256"/>
      <c r="B36" s="277" t="s">
        <v>151</v>
      </c>
      <c r="C36" s="663" t="s">
        <v>256</v>
      </c>
      <c r="D36" s="664"/>
      <c r="E36" s="664"/>
      <c r="F36" s="664"/>
      <c r="G36" s="664"/>
      <c r="H36" s="664"/>
      <c r="I36" s="664"/>
      <c r="J36" s="664"/>
      <c r="K36" s="664"/>
      <c r="L36" s="664"/>
      <c r="M36" s="664"/>
      <c r="N36" s="664"/>
      <c r="O36" s="665"/>
    </row>
    <row r="37" spans="1:15" ht="24.75" customHeight="1">
      <c r="A37" s="256"/>
      <c r="B37" s="694" t="s">
        <v>103</v>
      </c>
      <c r="C37" s="715" t="s">
        <v>257</v>
      </c>
      <c r="D37" s="716"/>
      <c r="E37" s="716"/>
      <c r="F37" s="716"/>
      <c r="G37" s="716"/>
      <c r="H37" s="716"/>
      <c r="I37" s="716"/>
      <c r="J37" s="716"/>
      <c r="K37" s="716"/>
      <c r="L37" s="716"/>
      <c r="M37" s="716"/>
      <c r="N37" s="716"/>
      <c r="O37" s="279" t="s">
        <v>258</v>
      </c>
    </row>
    <row r="38" spans="1:15" ht="24.75" customHeight="1">
      <c r="A38" s="256"/>
      <c r="B38" s="695"/>
      <c r="C38" s="696" t="s">
        <v>259</v>
      </c>
      <c r="D38" s="697"/>
      <c r="E38" s="697"/>
      <c r="F38" s="697"/>
      <c r="G38" s="697"/>
      <c r="H38" s="697"/>
      <c r="I38" s="701" t="s">
        <v>260</v>
      </c>
      <c r="J38" s="701"/>
      <c r="K38" s="701"/>
      <c r="L38" s="701"/>
      <c r="M38" s="701"/>
      <c r="N38" s="701"/>
      <c r="O38" s="280" t="s">
        <v>258</v>
      </c>
    </row>
    <row r="39" spans="1:15" ht="3" customHeight="1">
      <c r="A39" s="256"/>
    </row>
    <row r="40" spans="1:15" ht="15" customHeight="1">
      <c r="A40" s="274" t="s">
        <v>144</v>
      </c>
      <c r="B40" s="275" t="s">
        <v>97</v>
      </c>
      <c r="C40" s="275"/>
      <c r="D40" s="275"/>
      <c r="E40" s="275"/>
      <c r="F40" s="275"/>
      <c r="G40" s="275"/>
      <c r="H40" s="275"/>
      <c r="I40" s="275"/>
      <c r="J40" s="275"/>
      <c r="K40" s="275"/>
      <c r="L40" s="275"/>
      <c r="M40" s="275"/>
      <c r="N40" s="275"/>
    </row>
    <row r="41" spans="1:15" ht="15" customHeight="1">
      <c r="A41" s="274"/>
      <c r="B41" s="255" t="s">
        <v>136</v>
      </c>
      <c r="C41" s="281"/>
      <c r="D41" s="281"/>
      <c r="E41" s="281"/>
      <c r="F41" s="281"/>
      <c r="G41" s="281"/>
      <c r="H41" s="281"/>
      <c r="I41" s="281"/>
      <c r="J41" s="281"/>
      <c r="K41" s="281"/>
      <c r="L41" s="281"/>
      <c r="M41" s="281"/>
      <c r="N41" s="281"/>
    </row>
    <row r="42" spans="1:15" ht="15.75" customHeight="1">
      <c r="A42" s="282"/>
      <c r="B42" s="283" t="s">
        <v>99</v>
      </c>
      <c r="C42" s="702" t="s">
        <v>104</v>
      </c>
      <c r="D42" s="703"/>
      <c r="E42" s="703"/>
      <c r="F42" s="703"/>
      <c r="G42" s="703"/>
      <c r="H42" s="703"/>
      <c r="I42" s="703"/>
      <c r="J42" s="703"/>
      <c r="K42" s="703"/>
      <c r="L42" s="703"/>
      <c r="M42" s="703"/>
      <c r="N42" s="703"/>
      <c r="O42" s="704"/>
    </row>
    <row r="43" spans="1:15" ht="26.25" customHeight="1">
      <c r="A43" s="282"/>
      <c r="B43" s="284" t="s">
        <v>105</v>
      </c>
      <c r="C43" s="698" t="s">
        <v>687</v>
      </c>
      <c r="D43" s="699"/>
      <c r="E43" s="699"/>
      <c r="F43" s="699"/>
      <c r="G43" s="699"/>
      <c r="H43" s="699"/>
      <c r="I43" s="699"/>
      <c r="J43" s="699"/>
      <c r="K43" s="699"/>
      <c r="L43" s="699"/>
      <c r="M43" s="699"/>
      <c r="N43" s="699"/>
      <c r="O43" s="700"/>
    </row>
    <row r="44" spans="1:15" ht="26.25" customHeight="1">
      <c r="A44" s="282"/>
      <c r="B44" s="262" t="s">
        <v>106</v>
      </c>
      <c r="C44" s="663" t="s">
        <v>688</v>
      </c>
      <c r="D44" s="664"/>
      <c r="E44" s="664"/>
      <c r="F44" s="664"/>
      <c r="G44" s="664"/>
      <c r="H44" s="664"/>
      <c r="I44" s="664"/>
      <c r="J44" s="664"/>
      <c r="K44" s="664"/>
      <c r="L44" s="664"/>
      <c r="M44" s="664"/>
      <c r="N44" s="664"/>
      <c r="O44" s="665"/>
    </row>
    <row r="45" spans="1:15" ht="26.25" customHeight="1">
      <c r="A45" s="282"/>
      <c r="B45" s="262" t="s">
        <v>107</v>
      </c>
      <c r="C45" s="663" t="s">
        <v>687</v>
      </c>
      <c r="D45" s="664"/>
      <c r="E45" s="664"/>
      <c r="F45" s="664"/>
      <c r="G45" s="664"/>
      <c r="H45" s="664"/>
      <c r="I45" s="664"/>
      <c r="J45" s="664"/>
      <c r="K45" s="664"/>
      <c r="L45" s="664"/>
      <c r="M45" s="664"/>
      <c r="N45" s="664"/>
      <c r="O45" s="665"/>
    </row>
    <row r="46" spans="1:15" ht="26.25" customHeight="1">
      <c r="A46" s="282"/>
      <c r="B46" s="266" t="s">
        <v>106</v>
      </c>
      <c r="C46" s="688" t="s">
        <v>688</v>
      </c>
      <c r="D46" s="689"/>
      <c r="E46" s="689"/>
      <c r="F46" s="689"/>
      <c r="G46" s="689"/>
      <c r="H46" s="689"/>
      <c r="I46" s="689"/>
      <c r="J46" s="689"/>
      <c r="K46" s="689"/>
      <c r="L46" s="689"/>
      <c r="M46" s="689"/>
      <c r="N46" s="689"/>
      <c r="O46" s="690"/>
    </row>
    <row r="47" spans="1:15" ht="18" hidden="1" customHeight="1">
      <c r="A47" s="281"/>
      <c r="B47" s="255" t="s">
        <v>135</v>
      </c>
      <c r="C47" s="281"/>
      <c r="D47" s="281"/>
      <c r="E47" s="281"/>
      <c r="F47" s="281"/>
      <c r="G47" s="281"/>
      <c r="H47" s="281"/>
      <c r="I47" s="281"/>
      <c r="J47" s="281"/>
      <c r="K47" s="281"/>
      <c r="L47" s="281"/>
      <c r="M47" s="281"/>
      <c r="N47" s="281"/>
    </row>
    <row r="48" spans="1:15" ht="18" hidden="1" customHeight="1">
      <c r="A48" s="281"/>
      <c r="B48" s="285" t="s">
        <v>138</v>
      </c>
      <c r="C48" s="702" t="s">
        <v>137</v>
      </c>
      <c r="D48" s="703"/>
      <c r="E48" s="703"/>
      <c r="F48" s="703"/>
      <c r="G48" s="703"/>
      <c r="H48" s="703"/>
      <c r="I48" s="703"/>
      <c r="J48" s="703"/>
      <c r="K48" s="703"/>
      <c r="L48" s="703"/>
      <c r="M48" s="703"/>
      <c r="N48" s="703"/>
      <c r="O48" s="704"/>
    </row>
    <row r="49" spans="1:15" ht="27" hidden="1" customHeight="1">
      <c r="A49" s="281"/>
      <c r="B49" s="286" t="s">
        <v>133</v>
      </c>
      <c r="C49" s="698"/>
      <c r="D49" s="699"/>
      <c r="E49" s="699"/>
      <c r="F49" s="699"/>
      <c r="G49" s="699"/>
      <c r="H49" s="699"/>
      <c r="I49" s="699"/>
      <c r="J49" s="699"/>
      <c r="K49" s="699"/>
      <c r="L49" s="699"/>
      <c r="M49" s="699"/>
      <c r="N49" s="699"/>
      <c r="O49" s="700"/>
    </row>
    <row r="50" spans="1:15" ht="27" hidden="1" customHeight="1">
      <c r="A50" s="281"/>
      <c r="B50" s="287" t="s">
        <v>134</v>
      </c>
      <c r="C50" s="688"/>
      <c r="D50" s="689"/>
      <c r="E50" s="689"/>
      <c r="F50" s="689"/>
      <c r="G50" s="689"/>
      <c r="H50" s="689"/>
      <c r="I50" s="689"/>
      <c r="J50" s="689"/>
      <c r="K50" s="689"/>
      <c r="L50" s="689"/>
      <c r="M50" s="689"/>
      <c r="N50" s="689"/>
      <c r="O50" s="690"/>
    </row>
    <row r="51" spans="1:15" ht="6" customHeight="1"/>
    <row r="52" spans="1:15" ht="18" customHeight="1">
      <c r="A52" s="274" t="s">
        <v>131</v>
      </c>
      <c r="B52" s="275" t="s">
        <v>98</v>
      </c>
      <c r="C52" s="736" t="s">
        <v>233</v>
      </c>
      <c r="D52" s="736"/>
      <c r="E52" s="736"/>
      <c r="F52" s="736"/>
      <c r="G52" s="736"/>
      <c r="H52" s="736"/>
      <c r="I52" s="736"/>
      <c r="J52" s="736"/>
      <c r="K52" s="736"/>
      <c r="L52" s="736"/>
      <c r="M52" s="736"/>
      <c r="N52" s="736"/>
      <c r="O52" s="736"/>
    </row>
    <row r="53" spans="1:15" ht="18" customHeight="1">
      <c r="A53" s="288"/>
      <c r="B53" s="275" t="s">
        <v>153</v>
      </c>
    </row>
    <row r="54" spans="1:15" ht="18" customHeight="1">
      <c r="A54" s="274"/>
      <c r="B54" s="283" t="s">
        <v>109</v>
      </c>
      <c r="C54" s="702" t="s">
        <v>100</v>
      </c>
      <c r="D54" s="703"/>
      <c r="E54" s="703"/>
      <c r="F54" s="711"/>
      <c r="G54" s="702" t="s">
        <v>114</v>
      </c>
      <c r="H54" s="703"/>
      <c r="I54" s="703"/>
      <c r="J54" s="703"/>
      <c r="K54" s="703"/>
      <c r="L54" s="703"/>
      <c r="M54" s="703"/>
      <c r="N54" s="703"/>
      <c r="O54" s="704"/>
    </row>
    <row r="55" spans="1:15" ht="27" customHeight="1">
      <c r="A55" s="282"/>
      <c r="B55" s="359"/>
      <c r="C55" s="264"/>
      <c r="D55" s="289" t="s">
        <v>231</v>
      </c>
      <c r="E55" s="265"/>
      <c r="F55" s="290" t="s">
        <v>232</v>
      </c>
      <c r="G55" s="663"/>
      <c r="H55" s="664"/>
      <c r="I55" s="664"/>
      <c r="J55" s="664"/>
      <c r="K55" s="664"/>
      <c r="L55" s="664"/>
      <c r="M55" s="664"/>
      <c r="N55" s="664"/>
      <c r="O55" s="665"/>
    </row>
    <row r="56" spans="1:15" ht="27" customHeight="1">
      <c r="A56" s="282"/>
      <c r="B56" s="359"/>
      <c r="C56" s="264"/>
      <c r="D56" s="289" t="s">
        <v>231</v>
      </c>
      <c r="E56" s="265"/>
      <c r="F56" s="290" t="s">
        <v>232</v>
      </c>
      <c r="G56" s="663"/>
      <c r="H56" s="664"/>
      <c r="I56" s="664"/>
      <c r="J56" s="664"/>
      <c r="K56" s="664"/>
      <c r="L56" s="664"/>
      <c r="M56" s="664"/>
      <c r="N56" s="664"/>
      <c r="O56" s="665"/>
    </row>
    <row r="57" spans="1:15" ht="27" customHeight="1">
      <c r="A57" s="282"/>
      <c r="B57" s="360"/>
      <c r="C57" s="291"/>
      <c r="D57" s="202" t="s">
        <v>231</v>
      </c>
      <c r="E57" s="268"/>
      <c r="F57" s="292" t="s">
        <v>232</v>
      </c>
      <c r="G57" s="688"/>
      <c r="H57" s="689"/>
      <c r="I57" s="689"/>
      <c r="J57" s="689"/>
      <c r="K57" s="689"/>
      <c r="L57" s="689"/>
      <c r="M57" s="689"/>
      <c r="N57" s="689"/>
      <c r="O57" s="690"/>
    </row>
    <row r="58" spans="1:15" ht="6" customHeight="1">
      <c r="A58" s="282"/>
      <c r="B58" s="281"/>
      <c r="C58" s="281"/>
      <c r="D58" s="281"/>
      <c r="E58" s="281"/>
      <c r="F58" s="281"/>
      <c r="G58" s="281"/>
      <c r="H58" s="281"/>
      <c r="I58" s="281"/>
      <c r="J58" s="281"/>
      <c r="K58" s="281"/>
      <c r="L58" s="281"/>
      <c r="M58" s="281"/>
      <c r="N58" s="281"/>
    </row>
    <row r="59" spans="1:15" ht="18" customHeight="1">
      <c r="A59" s="293"/>
      <c r="B59" s="281" t="s">
        <v>154</v>
      </c>
      <c r="C59" s="281"/>
      <c r="D59" s="281"/>
      <c r="E59" s="281"/>
      <c r="F59" s="281"/>
      <c r="G59" s="281"/>
      <c r="H59" s="281"/>
      <c r="I59" s="281"/>
      <c r="J59" s="281"/>
      <c r="K59" s="281"/>
      <c r="L59" s="281"/>
      <c r="M59" s="281"/>
      <c r="N59" s="281"/>
    </row>
    <row r="60" spans="1:15" ht="18" customHeight="1">
      <c r="A60" s="282"/>
      <c r="B60" s="283" t="s">
        <v>110</v>
      </c>
      <c r="C60" s="702" t="s">
        <v>100</v>
      </c>
      <c r="D60" s="703"/>
      <c r="E60" s="703"/>
      <c r="F60" s="711"/>
      <c r="G60" s="702" t="s">
        <v>113</v>
      </c>
      <c r="H60" s="703"/>
      <c r="I60" s="703"/>
      <c r="J60" s="703"/>
      <c r="K60" s="703"/>
      <c r="L60" s="703"/>
      <c r="M60" s="703"/>
      <c r="N60" s="703"/>
      <c r="O60" s="704"/>
    </row>
    <row r="61" spans="1:15" ht="27" customHeight="1">
      <c r="A61" s="282"/>
      <c r="B61" s="359"/>
      <c r="C61" s="264"/>
      <c r="D61" s="289" t="s">
        <v>231</v>
      </c>
      <c r="E61" s="265"/>
      <c r="F61" s="290" t="s">
        <v>232</v>
      </c>
      <c r="G61" s="685" t="s">
        <v>240</v>
      </c>
      <c r="H61" s="686"/>
      <c r="I61" s="686"/>
      <c r="J61" s="686"/>
      <c r="K61" s="686"/>
      <c r="L61" s="686"/>
      <c r="M61" s="686"/>
      <c r="N61" s="686"/>
      <c r="O61" s="687"/>
    </row>
    <row r="62" spans="1:15" ht="27" customHeight="1">
      <c r="A62" s="282"/>
      <c r="B62" s="359"/>
      <c r="C62" s="264"/>
      <c r="D62" s="289" t="s">
        <v>231</v>
      </c>
      <c r="E62" s="265"/>
      <c r="F62" s="290" t="s">
        <v>232</v>
      </c>
      <c r="G62" s="685" t="s">
        <v>240</v>
      </c>
      <c r="H62" s="686"/>
      <c r="I62" s="686"/>
      <c r="J62" s="686"/>
      <c r="K62" s="686"/>
      <c r="L62" s="686"/>
      <c r="M62" s="686"/>
      <c r="N62" s="686"/>
      <c r="O62" s="687"/>
    </row>
    <row r="63" spans="1:15" ht="27" customHeight="1">
      <c r="A63" s="282"/>
      <c r="B63" s="360"/>
      <c r="C63" s="291"/>
      <c r="D63" s="202" t="s">
        <v>231</v>
      </c>
      <c r="E63" s="268"/>
      <c r="F63" s="292" t="s">
        <v>232</v>
      </c>
      <c r="G63" s="731" t="s">
        <v>240</v>
      </c>
      <c r="H63" s="732"/>
      <c r="I63" s="732"/>
      <c r="J63" s="732"/>
      <c r="K63" s="732"/>
      <c r="L63" s="732"/>
      <c r="M63" s="732"/>
      <c r="N63" s="732"/>
      <c r="O63" s="733"/>
    </row>
    <row r="64" spans="1:15" ht="6" customHeight="1">
      <c r="A64" s="282"/>
      <c r="B64" s="281"/>
      <c r="C64" s="281"/>
      <c r="D64" s="281"/>
      <c r="E64" s="281"/>
      <c r="F64" s="281"/>
      <c r="G64" s="281"/>
      <c r="H64" s="281"/>
      <c r="I64" s="281"/>
      <c r="J64" s="281"/>
      <c r="K64" s="281"/>
      <c r="L64" s="281"/>
      <c r="M64" s="281"/>
      <c r="N64" s="281"/>
    </row>
    <row r="65" spans="1:15" ht="18" customHeight="1">
      <c r="A65" s="293"/>
      <c r="B65" s="281" t="s">
        <v>155</v>
      </c>
      <c r="C65" s="281"/>
      <c r="D65" s="281"/>
      <c r="E65" s="281"/>
      <c r="F65" s="281"/>
      <c r="G65" s="281"/>
      <c r="H65" s="281"/>
      <c r="I65" s="281"/>
      <c r="J65" s="281"/>
      <c r="K65" s="281"/>
      <c r="L65" s="281"/>
      <c r="M65" s="281"/>
      <c r="N65" s="281"/>
    </row>
    <row r="66" spans="1:15" ht="18" customHeight="1">
      <c r="A66" s="282"/>
      <c r="B66" s="283" t="s">
        <v>112</v>
      </c>
      <c r="C66" s="702" t="s">
        <v>100</v>
      </c>
      <c r="D66" s="703"/>
      <c r="E66" s="703"/>
      <c r="F66" s="711"/>
      <c r="G66" s="702" t="s">
        <v>132</v>
      </c>
      <c r="H66" s="703"/>
      <c r="I66" s="703"/>
      <c r="J66" s="703"/>
      <c r="K66" s="703"/>
      <c r="L66" s="703"/>
      <c r="M66" s="703"/>
      <c r="N66" s="703"/>
      <c r="O66" s="704"/>
    </row>
    <row r="67" spans="1:15" ht="27" customHeight="1">
      <c r="A67" s="282"/>
      <c r="B67" s="359" t="s">
        <v>689</v>
      </c>
      <c r="C67" s="264">
        <v>2019</v>
      </c>
      <c r="D67" s="289" t="s">
        <v>231</v>
      </c>
      <c r="E67" s="265">
        <v>12</v>
      </c>
      <c r="F67" s="290" t="s">
        <v>232</v>
      </c>
      <c r="G67" s="685" t="s">
        <v>690</v>
      </c>
      <c r="H67" s="686"/>
      <c r="I67" s="686"/>
      <c r="J67" s="686"/>
      <c r="K67" s="686"/>
      <c r="L67" s="686"/>
      <c r="M67" s="686"/>
      <c r="N67" s="686"/>
      <c r="O67" s="687"/>
    </row>
    <row r="68" spans="1:15" ht="27" customHeight="1">
      <c r="A68" s="282"/>
      <c r="B68" s="359" t="s">
        <v>716</v>
      </c>
      <c r="C68" s="264">
        <v>2019</v>
      </c>
      <c r="D68" s="289" t="s">
        <v>231</v>
      </c>
      <c r="E68" s="265">
        <v>12</v>
      </c>
      <c r="F68" s="290" t="s">
        <v>232</v>
      </c>
      <c r="G68" s="685" t="s">
        <v>717</v>
      </c>
      <c r="H68" s="686"/>
      <c r="I68" s="686"/>
      <c r="J68" s="686"/>
      <c r="K68" s="686"/>
      <c r="L68" s="686"/>
      <c r="M68" s="686"/>
      <c r="N68" s="686"/>
      <c r="O68" s="687"/>
    </row>
    <row r="69" spans="1:15" ht="27" customHeight="1">
      <c r="A69" s="282"/>
      <c r="B69" s="359" t="s">
        <v>691</v>
      </c>
      <c r="C69" s="264">
        <v>2021</v>
      </c>
      <c r="D69" s="289" t="s">
        <v>231</v>
      </c>
      <c r="E69" s="265">
        <v>9</v>
      </c>
      <c r="F69" s="290" t="s">
        <v>232</v>
      </c>
      <c r="G69" s="685" t="s">
        <v>692</v>
      </c>
      <c r="H69" s="686"/>
      <c r="I69" s="686"/>
      <c r="J69" s="686"/>
      <c r="K69" s="686"/>
      <c r="L69" s="686"/>
      <c r="M69" s="686"/>
      <c r="N69" s="686"/>
      <c r="O69" s="687"/>
    </row>
    <row r="70" spans="1:15" ht="27" customHeight="1">
      <c r="A70" s="282"/>
      <c r="B70" s="679" t="s">
        <v>714</v>
      </c>
      <c r="C70" s="632">
        <v>2020</v>
      </c>
      <c r="D70" s="633" t="s">
        <v>231</v>
      </c>
      <c r="E70" s="634">
        <v>9</v>
      </c>
      <c r="F70" s="635" t="s">
        <v>232</v>
      </c>
      <c r="G70" s="676" t="s">
        <v>762</v>
      </c>
      <c r="H70" s="677"/>
      <c r="I70" s="677"/>
      <c r="J70" s="677"/>
      <c r="K70" s="677"/>
      <c r="L70" s="677"/>
      <c r="M70" s="677"/>
      <c r="N70" s="677"/>
      <c r="O70" s="678"/>
    </row>
    <row r="71" spans="1:15" ht="27" customHeight="1">
      <c r="A71" s="282"/>
      <c r="B71" s="680"/>
      <c r="C71" s="291">
        <v>2022</v>
      </c>
      <c r="D71" s="202" t="s">
        <v>231</v>
      </c>
      <c r="E71" s="268">
        <v>11</v>
      </c>
      <c r="F71" s="292" t="s">
        <v>232</v>
      </c>
      <c r="G71" s="731" t="s">
        <v>763</v>
      </c>
      <c r="H71" s="732"/>
      <c r="I71" s="732"/>
      <c r="J71" s="732"/>
      <c r="K71" s="732"/>
      <c r="L71" s="732"/>
      <c r="M71" s="732"/>
      <c r="N71" s="732"/>
      <c r="O71" s="733"/>
    </row>
    <row r="72" spans="1:15" ht="6" customHeight="1">
      <c r="A72" s="282"/>
      <c r="B72" s="281"/>
      <c r="C72" s="281"/>
      <c r="D72" s="281"/>
      <c r="E72" s="281"/>
      <c r="F72" s="281"/>
      <c r="G72" s="281"/>
      <c r="H72" s="281"/>
      <c r="I72" s="281"/>
      <c r="J72" s="281"/>
      <c r="K72" s="281"/>
      <c r="L72" s="281"/>
      <c r="M72" s="281"/>
      <c r="N72" s="281"/>
    </row>
    <row r="73" spans="1:15" ht="18" customHeight="1">
      <c r="A73" s="282"/>
      <c r="B73" s="281" t="s">
        <v>156</v>
      </c>
      <c r="C73" s="281"/>
      <c r="D73" s="281"/>
      <c r="E73" s="281"/>
      <c r="F73" s="281"/>
      <c r="G73" s="281"/>
      <c r="H73" s="281"/>
      <c r="I73" s="281"/>
      <c r="J73" s="281"/>
      <c r="K73" s="281"/>
      <c r="L73" s="281"/>
      <c r="M73" s="281"/>
      <c r="N73" s="281"/>
    </row>
    <row r="74" spans="1:15" ht="18" customHeight="1">
      <c r="A74" s="282"/>
      <c r="B74" s="283" t="s">
        <v>111</v>
      </c>
      <c r="C74" s="702" t="s">
        <v>100</v>
      </c>
      <c r="D74" s="703"/>
      <c r="E74" s="703"/>
      <c r="F74" s="711"/>
      <c r="G74" s="702" t="s">
        <v>196</v>
      </c>
      <c r="H74" s="703"/>
      <c r="I74" s="703"/>
      <c r="J74" s="703"/>
      <c r="K74" s="703"/>
      <c r="L74" s="703"/>
      <c r="M74" s="703"/>
      <c r="N74" s="703"/>
      <c r="O74" s="704"/>
    </row>
    <row r="75" spans="1:15" ht="27" customHeight="1">
      <c r="A75" s="282"/>
      <c r="B75" s="973"/>
      <c r="C75" s="974"/>
      <c r="D75" s="975" t="s">
        <v>231</v>
      </c>
      <c r="E75" s="976"/>
      <c r="F75" s="977" t="s">
        <v>232</v>
      </c>
      <c r="G75" s="978" t="s">
        <v>240</v>
      </c>
      <c r="H75" s="979"/>
      <c r="I75" s="979"/>
      <c r="J75" s="979"/>
      <c r="K75" s="979"/>
      <c r="L75" s="979"/>
      <c r="M75" s="979"/>
      <c r="N75" s="979"/>
      <c r="O75" s="980"/>
    </row>
    <row r="76" spans="1:15" ht="27" customHeight="1">
      <c r="A76" s="282"/>
      <c r="B76" s="359"/>
      <c r="C76" s="264"/>
      <c r="D76" s="289" t="s">
        <v>231</v>
      </c>
      <c r="E76" s="265"/>
      <c r="F76" s="290" t="s">
        <v>232</v>
      </c>
      <c r="G76" s="685" t="s">
        <v>240</v>
      </c>
      <c r="H76" s="686"/>
      <c r="I76" s="686"/>
      <c r="J76" s="686"/>
      <c r="K76" s="686"/>
      <c r="L76" s="686"/>
      <c r="M76" s="686"/>
      <c r="N76" s="686"/>
      <c r="O76" s="687"/>
    </row>
    <row r="77" spans="1:15" ht="27" customHeight="1">
      <c r="A77" s="281"/>
      <c r="B77" s="360"/>
      <c r="C77" s="268"/>
      <c r="D77" s="269" t="s">
        <v>231</v>
      </c>
      <c r="E77" s="270"/>
      <c r="F77" s="269" t="s">
        <v>232</v>
      </c>
      <c r="G77" s="731" t="s">
        <v>240</v>
      </c>
      <c r="H77" s="732"/>
      <c r="I77" s="732"/>
      <c r="J77" s="732"/>
      <c r="K77" s="732"/>
      <c r="L77" s="732"/>
      <c r="M77" s="732"/>
      <c r="N77" s="732"/>
      <c r="O77" s="733"/>
    </row>
    <row r="78" spans="1:15" ht="6" customHeight="1">
      <c r="A78" s="281"/>
      <c r="B78" s="255"/>
      <c r="C78" s="255"/>
      <c r="D78" s="255"/>
      <c r="E78" s="255"/>
      <c r="F78" s="255"/>
      <c r="G78" s="255"/>
      <c r="H78" s="255"/>
      <c r="I78" s="255"/>
      <c r="J78" s="255"/>
      <c r="K78" s="255"/>
      <c r="L78" s="255"/>
      <c r="M78" s="255"/>
      <c r="N78" s="255"/>
    </row>
    <row r="79" spans="1:15" ht="18" customHeight="1">
      <c r="A79" s="274" t="s">
        <v>143</v>
      </c>
      <c r="B79" s="275" t="s">
        <v>139</v>
      </c>
      <c r="C79" s="710" t="s">
        <v>233</v>
      </c>
      <c r="D79" s="710"/>
      <c r="E79" s="710"/>
      <c r="F79" s="710"/>
      <c r="G79" s="710"/>
      <c r="H79" s="710"/>
      <c r="I79" s="710"/>
      <c r="J79" s="710"/>
      <c r="K79" s="710"/>
      <c r="L79" s="710"/>
      <c r="M79" s="710"/>
      <c r="N79" s="710"/>
      <c r="O79" s="710"/>
    </row>
    <row r="80" spans="1:15" ht="18" customHeight="1">
      <c r="A80" s="282"/>
      <c r="B80" s="708" t="s">
        <v>142</v>
      </c>
      <c r="C80" s="709"/>
      <c r="D80" s="709"/>
      <c r="E80" s="709"/>
      <c r="F80" s="709"/>
      <c r="G80" s="737">
        <v>2021</v>
      </c>
      <c r="H80" s="738"/>
      <c r="I80" s="295" t="s">
        <v>197</v>
      </c>
      <c r="J80" s="294">
        <v>12</v>
      </c>
      <c r="K80" s="295" t="s">
        <v>198</v>
      </c>
      <c r="L80" s="294">
        <v>31</v>
      </c>
      <c r="M80" s="260" t="s">
        <v>199</v>
      </c>
      <c r="N80" s="296"/>
      <c r="O80" s="297" t="s">
        <v>693</v>
      </c>
    </row>
    <row r="81" spans="1:15" ht="18" customHeight="1">
      <c r="A81" s="281"/>
      <c r="B81" s="706" t="s">
        <v>140</v>
      </c>
      <c r="C81" s="707"/>
      <c r="D81" s="707"/>
      <c r="E81" s="707"/>
      <c r="F81" s="707"/>
      <c r="G81" s="691">
        <v>2021</v>
      </c>
      <c r="H81" s="692"/>
      <c r="I81" s="289" t="s">
        <v>197</v>
      </c>
      <c r="J81" s="265">
        <v>12</v>
      </c>
      <c r="K81" s="289" t="s">
        <v>198</v>
      </c>
      <c r="L81" s="265">
        <v>31</v>
      </c>
      <c r="M81" s="263" t="s">
        <v>199</v>
      </c>
      <c r="N81" s="298"/>
      <c r="O81" s="299" t="s">
        <v>261</v>
      </c>
    </row>
    <row r="82" spans="1:15" ht="18" customHeight="1">
      <c r="A82" s="281"/>
      <c r="B82" s="706" t="s">
        <v>141</v>
      </c>
      <c r="C82" s="707"/>
      <c r="D82" s="707"/>
      <c r="E82" s="707"/>
      <c r="F82" s="707"/>
      <c r="G82" s="717" t="s">
        <v>203</v>
      </c>
      <c r="H82" s="671"/>
      <c r="I82" s="671"/>
      <c r="J82" s="671"/>
      <c r="K82" s="671"/>
      <c r="L82" s="671"/>
      <c r="M82" s="671"/>
      <c r="N82" s="672"/>
      <c r="O82" s="299" t="s">
        <v>707</v>
      </c>
    </row>
    <row r="83" spans="1:15" ht="18" customHeight="1">
      <c r="A83" s="281"/>
      <c r="B83" s="706" t="s">
        <v>157</v>
      </c>
      <c r="C83" s="707"/>
      <c r="D83" s="707"/>
      <c r="E83" s="707"/>
      <c r="F83" s="707"/>
      <c r="G83" s="717" t="s">
        <v>204</v>
      </c>
      <c r="H83" s="671"/>
      <c r="I83" s="671"/>
      <c r="J83" s="671"/>
      <c r="K83" s="671"/>
      <c r="L83" s="671"/>
      <c r="M83" s="671"/>
      <c r="N83" s="672"/>
      <c r="O83" s="299" t="s">
        <v>709</v>
      </c>
    </row>
    <row r="84" spans="1:15" ht="18" customHeight="1">
      <c r="A84" s="281"/>
      <c r="B84" s="706" t="s">
        <v>158</v>
      </c>
      <c r="C84" s="707"/>
      <c r="D84" s="707"/>
      <c r="E84" s="707"/>
      <c r="F84" s="707"/>
      <c r="G84" s="717" t="s">
        <v>204</v>
      </c>
      <c r="H84" s="671"/>
      <c r="I84" s="671"/>
      <c r="J84" s="671"/>
      <c r="K84" s="671"/>
      <c r="L84" s="671"/>
      <c r="M84" s="671"/>
      <c r="N84" s="672"/>
      <c r="O84" s="299" t="s">
        <v>708</v>
      </c>
    </row>
    <row r="85" spans="1:15" ht="18" customHeight="1">
      <c r="A85" s="281"/>
      <c r="B85" s="734" t="s">
        <v>147</v>
      </c>
      <c r="C85" s="735"/>
      <c r="D85" s="735"/>
      <c r="E85" s="735"/>
      <c r="F85" s="735"/>
      <c r="G85" s="721" t="s">
        <v>204</v>
      </c>
      <c r="H85" s="668"/>
      <c r="I85" s="668"/>
      <c r="J85" s="668"/>
      <c r="K85" s="668"/>
      <c r="L85" s="668"/>
      <c r="M85" s="668"/>
      <c r="N85" s="669"/>
      <c r="O85" s="300" t="s">
        <v>709</v>
      </c>
    </row>
    <row r="86" spans="1:15" ht="13.5" customHeight="1">
      <c r="A86" s="281"/>
      <c r="B86" s="301"/>
      <c r="C86" s="302"/>
      <c r="D86" s="303"/>
      <c r="E86" s="303"/>
      <c r="F86" s="303"/>
      <c r="G86" s="303"/>
      <c r="H86" s="303"/>
      <c r="I86" s="303"/>
      <c r="J86" s="303"/>
      <c r="K86" s="303"/>
      <c r="L86" s="303"/>
      <c r="M86" s="303"/>
      <c r="N86" s="303"/>
      <c r="O86" s="301"/>
    </row>
    <row r="87" spans="1:15" ht="18" customHeight="1">
      <c r="A87" s="281"/>
      <c r="B87" s="255"/>
      <c r="C87" s="228"/>
      <c r="D87" s="228"/>
      <c r="E87" s="228"/>
      <c r="F87" s="228"/>
      <c r="G87" s="228"/>
      <c r="H87" s="228"/>
      <c r="I87" s="228"/>
      <c r="J87" s="228"/>
      <c r="K87" s="228"/>
      <c r="L87" s="228"/>
      <c r="M87" s="228"/>
      <c r="N87" s="228"/>
    </row>
    <row r="88" spans="1:15" ht="18" customHeight="1">
      <c r="A88" s="282" t="s">
        <v>148</v>
      </c>
      <c r="B88" s="275" t="s">
        <v>149</v>
      </c>
      <c r="C88" s="228"/>
      <c r="D88" s="228"/>
      <c r="E88" s="228"/>
      <c r="F88" s="228"/>
      <c r="G88" s="228"/>
      <c r="H88" s="228"/>
      <c r="I88" s="228"/>
      <c r="J88" s="228"/>
      <c r="K88" s="228"/>
      <c r="L88" s="228"/>
      <c r="M88" s="228"/>
      <c r="N88" s="228"/>
    </row>
    <row r="89" spans="1:15" ht="27" customHeight="1">
      <c r="A89" s="282"/>
      <c r="B89" s="725" t="s">
        <v>262</v>
      </c>
      <c r="C89" s="726"/>
      <c r="D89" s="726"/>
      <c r="E89" s="726"/>
      <c r="F89" s="727"/>
      <c r="G89" s="722" t="s">
        <v>263</v>
      </c>
      <c r="H89" s="723"/>
      <c r="I89" s="723"/>
      <c r="J89" s="723"/>
      <c r="K89" s="723"/>
      <c r="L89" s="723"/>
      <c r="M89" s="723"/>
      <c r="N89" s="723"/>
      <c r="O89" s="724"/>
    </row>
    <row r="90" spans="1:15" ht="27" customHeight="1">
      <c r="A90" s="281"/>
      <c r="B90" s="670" t="s">
        <v>264</v>
      </c>
      <c r="C90" s="671"/>
      <c r="D90" s="671"/>
      <c r="E90" s="671"/>
      <c r="F90" s="672"/>
      <c r="G90" s="718" t="s">
        <v>265</v>
      </c>
      <c r="H90" s="719"/>
      <c r="I90" s="719"/>
      <c r="J90" s="719"/>
      <c r="K90" s="719"/>
      <c r="L90" s="719"/>
      <c r="M90" s="719"/>
      <c r="N90" s="719"/>
      <c r="O90" s="720"/>
    </row>
    <row r="91" spans="1:15" ht="27" customHeight="1">
      <c r="A91" s="281"/>
      <c r="B91" s="670" t="s">
        <v>266</v>
      </c>
      <c r="C91" s="671"/>
      <c r="D91" s="671"/>
      <c r="E91" s="671"/>
      <c r="F91" s="672"/>
      <c r="G91" s="673" t="s">
        <v>267</v>
      </c>
      <c r="H91" s="674"/>
      <c r="I91" s="674"/>
      <c r="J91" s="674"/>
      <c r="K91" s="674"/>
      <c r="L91" s="674"/>
      <c r="M91" s="674"/>
      <c r="N91" s="674"/>
      <c r="O91" s="675"/>
    </row>
    <row r="92" spans="1:15" ht="27" customHeight="1">
      <c r="A92" s="281"/>
      <c r="B92" s="670" t="s">
        <v>268</v>
      </c>
      <c r="C92" s="671"/>
      <c r="D92" s="671"/>
      <c r="E92" s="671"/>
      <c r="F92" s="672"/>
      <c r="G92" s="673" t="s">
        <v>269</v>
      </c>
      <c r="H92" s="674"/>
      <c r="I92" s="674"/>
      <c r="J92" s="674"/>
      <c r="K92" s="674"/>
      <c r="L92" s="674"/>
      <c r="M92" s="674"/>
      <c r="N92" s="674"/>
      <c r="O92" s="675"/>
    </row>
    <row r="93" spans="1:15" ht="27" customHeight="1">
      <c r="A93" s="281"/>
      <c r="B93" s="670" t="s">
        <v>270</v>
      </c>
      <c r="C93" s="671"/>
      <c r="D93" s="671"/>
      <c r="E93" s="671"/>
      <c r="F93" s="672"/>
      <c r="G93" s="673" t="s">
        <v>271</v>
      </c>
      <c r="H93" s="674"/>
      <c r="I93" s="674"/>
      <c r="J93" s="674"/>
      <c r="K93" s="674"/>
      <c r="L93" s="674"/>
      <c r="M93" s="674"/>
      <c r="N93" s="674"/>
      <c r="O93" s="675"/>
    </row>
    <row r="94" spans="1:15" ht="27" customHeight="1">
      <c r="A94" s="281"/>
      <c r="B94" s="670" t="s">
        <v>272</v>
      </c>
      <c r="C94" s="671"/>
      <c r="D94" s="671"/>
      <c r="E94" s="671"/>
      <c r="F94" s="672"/>
      <c r="G94" s="673" t="s">
        <v>273</v>
      </c>
      <c r="H94" s="674"/>
      <c r="I94" s="674"/>
      <c r="J94" s="674"/>
      <c r="K94" s="674"/>
      <c r="L94" s="674"/>
      <c r="M94" s="674"/>
      <c r="N94" s="674"/>
      <c r="O94" s="675"/>
    </row>
    <row r="95" spans="1:15" ht="27" customHeight="1">
      <c r="A95" s="281"/>
      <c r="B95" s="670" t="s">
        <v>274</v>
      </c>
      <c r="C95" s="671"/>
      <c r="D95" s="671"/>
      <c r="E95" s="671"/>
      <c r="F95" s="672"/>
      <c r="G95" s="673"/>
      <c r="H95" s="674"/>
      <c r="I95" s="674"/>
      <c r="J95" s="674"/>
      <c r="K95" s="674"/>
      <c r="L95" s="674"/>
      <c r="M95" s="674"/>
      <c r="N95" s="674"/>
      <c r="O95" s="675"/>
    </row>
    <row r="96" spans="1:15" ht="27" customHeight="1">
      <c r="A96" s="281"/>
      <c r="B96" s="670" t="s">
        <v>715</v>
      </c>
      <c r="C96" s="671"/>
      <c r="D96" s="671"/>
      <c r="E96" s="671"/>
      <c r="F96" s="672"/>
      <c r="G96" s="673" t="s">
        <v>718</v>
      </c>
      <c r="H96" s="674"/>
      <c r="I96" s="674"/>
      <c r="J96" s="674"/>
      <c r="K96" s="674"/>
      <c r="L96" s="674"/>
      <c r="M96" s="674"/>
      <c r="N96" s="674"/>
      <c r="O96" s="675"/>
    </row>
    <row r="97" spans="1:15" ht="27" customHeight="1">
      <c r="A97" s="281"/>
      <c r="B97" s="670" t="s">
        <v>275</v>
      </c>
      <c r="C97" s="671"/>
      <c r="D97" s="671"/>
      <c r="E97" s="671"/>
      <c r="F97" s="672"/>
      <c r="G97" s="673" t="s">
        <v>276</v>
      </c>
      <c r="H97" s="674"/>
      <c r="I97" s="674"/>
      <c r="J97" s="674"/>
      <c r="K97" s="674"/>
      <c r="L97" s="674"/>
      <c r="M97" s="674"/>
      <c r="N97" s="674"/>
      <c r="O97" s="675"/>
    </row>
    <row r="98" spans="1:15" ht="27" customHeight="1">
      <c r="A98" s="281"/>
      <c r="B98" s="670" t="s">
        <v>277</v>
      </c>
      <c r="C98" s="671"/>
      <c r="D98" s="671"/>
      <c r="E98" s="671"/>
      <c r="F98" s="672"/>
      <c r="G98" s="673" t="s">
        <v>278</v>
      </c>
      <c r="H98" s="674"/>
      <c r="I98" s="674"/>
      <c r="J98" s="674"/>
      <c r="K98" s="674"/>
      <c r="L98" s="674"/>
      <c r="M98" s="674"/>
      <c r="N98" s="674"/>
      <c r="O98" s="675"/>
    </row>
    <row r="99" spans="1:15" ht="27" customHeight="1">
      <c r="A99" s="281"/>
      <c r="B99" s="667" t="s">
        <v>279</v>
      </c>
      <c r="C99" s="668"/>
      <c r="D99" s="668"/>
      <c r="E99" s="668"/>
      <c r="F99" s="669"/>
      <c r="G99" s="739" t="s">
        <v>280</v>
      </c>
      <c r="H99" s="740"/>
      <c r="I99" s="740"/>
      <c r="J99" s="740"/>
      <c r="K99" s="740"/>
      <c r="L99" s="740"/>
      <c r="M99" s="740"/>
      <c r="N99" s="740"/>
      <c r="O99" s="741"/>
    </row>
    <row r="100" spans="1:15" ht="18" customHeight="1">
      <c r="A100" s="281"/>
      <c r="B100" s="255"/>
      <c r="C100" s="228"/>
      <c r="D100" s="228"/>
      <c r="E100" s="228"/>
      <c r="F100" s="228"/>
      <c r="G100" s="228"/>
      <c r="H100" s="228"/>
      <c r="I100" s="228"/>
      <c r="J100" s="228"/>
      <c r="K100" s="228"/>
      <c r="L100" s="228"/>
      <c r="M100" s="228"/>
      <c r="N100" s="228"/>
    </row>
    <row r="101" spans="1:15" ht="20.100000000000001" customHeight="1">
      <c r="A101" s="304" t="s">
        <v>125</v>
      </c>
      <c r="B101" s="304"/>
      <c r="C101" s="304"/>
      <c r="D101" s="304"/>
      <c r="E101" s="304"/>
      <c r="F101" s="304"/>
      <c r="G101" s="304"/>
      <c r="H101" s="281"/>
      <c r="I101" s="281"/>
      <c r="J101" s="281"/>
      <c r="K101" s="281"/>
      <c r="L101" s="281"/>
      <c r="M101" s="281"/>
      <c r="N101" s="281"/>
    </row>
    <row r="102" spans="1:15" ht="39" customHeight="1">
      <c r="A102" s="281"/>
      <c r="B102" s="305" t="s">
        <v>126</v>
      </c>
      <c r="C102" s="660" t="s">
        <v>127</v>
      </c>
      <c r="D102" s="660"/>
      <c r="E102" s="660"/>
      <c r="F102" s="660" t="s">
        <v>695</v>
      </c>
      <c r="G102" s="660"/>
      <c r="H102" s="660"/>
      <c r="I102" s="660" t="s">
        <v>694</v>
      </c>
      <c r="J102" s="662"/>
      <c r="K102" s="662"/>
      <c r="L102" s="662"/>
      <c r="M102" s="662"/>
      <c r="N102" s="281"/>
    </row>
    <row r="103" spans="1:15" ht="27" customHeight="1">
      <c r="A103" s="281"/>
      <c r="B103" s="467" t="s">
        <v>281</v>
      </c>
      <c r="C103" s="666">
        <v>65.69</v>
      </c>
      <c r="D103" s="666"/>
      <c r="E103" s="666"/>
      <c r="F103" s="660">
        <v>12</v>
      </c>
      <c r="G103" s="660"/>
      <c r="H103" s="660"/>
      <c r="I103" s="661">
        <f t="shared" ref="I103:I108" si="0">SUM(C103*F103)</f>
        <v>788.28</v>
      </c>
      <c r="J103" s="661"/>
      <c r="K103" s="661"/>
      <c r="L103" s="661"/>
      <c r="M103" s="661"/>
      <c r="N103" s="281"/>
    </row>
    <row r="104" spans="1:15" ht="27" customHeight="1">
      <c r="A104" s="281"/>
      <c r="B104" s="467" t="s">
        <v>282</v>
      </c>
      <c r="C104" s="666">
        <v>65.36</v>
      </c>
      <c r="D104" s="666"/>
      <c r="E104" s="666"/>
      <c r="F104" s="660">
        <v>12</v>
      </c>
      <c r="G104" s="660"/>
      <c r="H104" s="660"/>
      <c r="I104" s="661">
        <f t="shared" si="0"/>
        <v>784.31999999999994</v>
      </c>
      <c r="J104" s="661"/>
      <c r="K104" s="661"/>
      <c r="L104" s="661"/>
      <c r="M104" s="661"/>
      <c r="N104" s="281"/>
    </row>
    <row r="105" spans="1:15" ht="27" customHeight="1">
      <c r="A105" s="281"/>
      <c r="B105" s="467" t="s">
        <v>283</v>
      </c>
      <c r="C105" s="666">
        <v>65.25</v>
      </c>
      <c r="D105" s="666"/>
      <c r="E105" s="666"/>
      <c r="F105" s="660">
        <v>12</v>
      </c>
      <c r="G105" s="660"/>
      <c r="H105" s="660"/>
      <c r="I105" s="661">
        <f t="shared" si="0"/>
        <v>783</v>
      </c>
      <c r="J105" s="661"/>
      <c r="K105" s="661"/>
      <c r="L105" s="661"/>
      <c r="M105" s="661"/>
      <c r="N105" s="281"/>
    </row>
    <row r="106" spans="1:15" ht="27" customHeight="1">
      <c r="A106" s="281"/>
      <c r="B106" s="467" t="s">
        <v>284</v>
      </c>
      <c r="C106" s="666">
        <v>65.760000000000005</v>
      </c>
      <c r="D106" s="666"/>
      <c r="E106" s="666"/>
      <c r="F106" s="660">
        <v>11</v>
      </c>
      <c r="G106" s="660"/>
      <c r="H106" s="660"/>
      <c r="I106" s="661">
        <f t="shared" si="0"/>
        <v>723.36</v>
      </c>
      <c r="J106" s="661"/>
      <c r="K106" s="661"/>
      <c r="L106" s="661"/>
      <c r="M106" s="661"/>
      <c r="N106" s="281"/>
    </row>
    <row r="107" spans="1:15" ht="27" customHeight="1">
      <c r="A107" s="281"/>
      <c r="B107" s="467" t="s">
        <v>285</v>
      </c>
      <c r="C107" s="666">
        <v>64.989999999999995</v>
      </c>
      <c r="D107" s="666"/>
      <c r="E107" s="666"/>
      <c r="F107" s="660">
        <v>11</v>
      </c>
      <c r="G107" s="660"/>
      <c r="H107" s="660"/>
      <c r="I107" s="661">
        <f t="shared" si="0"/>
        <v>714.89</v>
      </c>
      <c r="J107" s="661"/>
      <c r="K107" s="661"/>
      <c r="L107" s="661"/>
      <c r="M107" s="661"/>
      <c r="N107" s="281"/>
    </row>
    <row r="108" spans="1:15" ht="27" customHeight="1">
      <c r="A108" s="281"/>
      <c r="B108" s="467" t="s">
        <v>286</v>
      </c>
      <c r="C108" s="666">
        <v>64.2</v>
      </c>
      <c r="D108" s="666"/>
      <c r="E108" s="666"/>
      <c r="F108" s="660">
        <v>11</v>
      </c>
      <c r="G108" s="660"/>
      <c r="H108" s="660"/>
      <c r="I108" s="661">
        <f t="shared" si="0"/>
        <v>706.2</v>
      </c>
      <c r="J108" s="661"/>
      <c r="K108" s="661"/>
      <c r="L108" s="661"/>
      <c r="M108" s="661"/>
      <c r="N108" s="281"/>
    </row>
    <row r="109" spans="1:15" ht="27" customHeight="1">
      <c r="A109" s="281"/>
      <c r="B109" s="358" t="s">
        <v>128</v>
      </c>
      <c r="C109" s="712" t="s">
        <v>696</v>
      </c>
      <c r="D109" s="713"/>
      <c r="E109" s="714"/>
      <c r="F109" s="660">
        <f>SUM(F103:H108)</f>
        <v>69</v>
      </c>
      <c r="G109" s="660"/>
      <c r="H109" s="660"/>
      <c r="I109" s="661">
        <f>SUM(I103:M108)</f>
        <v>4500.05</v>
      </c>
      <c r="J109" s="661"/>
      <c r="K109" s="661"/>
      <c r="L109" s="661"/>
      <c r="M109" s="661"/>
      <c r="N109" s="281"/>
    </row>
  </sheetData>
  <mergeCells count="127">
    <mergeCell ref="C20:O20"/>
    <mergeCell ref="G76:O76"/>
    <mergeCell ref="G57:O57"/>
    <mergeCell ref="G74:O74"/>
    <mergeCell ref="C52:O52"/>
    <mergeCell ref="C27:O27"/>
    <mergeCell ref="C103:E103"/>
    <mergeCell ref="C30:O30"/>
    <mergeCell ref="C31:O31"/>
    <mergeCell ref="G60:O60"/>
    <mergeCell ref="G80:H80"/>
    <mergeCell ref="G71:O71"/>
    <mergeCell ref="G66:O66"/>
    <mergeCell ref="G67:O67"/>
    <mergeCell ref="C50:O50"/>
    <mergeCell ref="C54:F54"/>
    <mergeCell ref="C102:E102"/>
    <mergeCell ref="G94:O94"/>
    <mergeCell ref="G97:O97"/>
    <mergeCell ref="G98:O98"/>
    <mergeCell ref="B97:F97"/>
    <mergeCell ref="G99:O99"/>
    <mergeCell ref="C109:E109"/>
    <mergeCell ref="C108:E108"/>
    <mergeCell ref="G55:O55"/>
    <mergeCell ref="C48:O48"/>
    <mergeCell ref="C49:O49"/>
    <mergeCell ref="C37:N37"/>
    <mergeCell ref="B93:F93"/>
    <mergeCell ref="B94:F94"/>
    <mergeCell ref="B90:F90"/>
    <mergeCell ref="B91:F91"/>
    <mergeCell ref="B84:F84"/>
    <mergeCell ref="G92:O92"/>
    <mergeCell ref="G83:N83"/>
    <mergeCell ref="G84:N84"/>
    <mergeCell ref="B92:F92"/>
    <mergeCell ref="G90:O90"/>
    <mergeCell ref="G91:O91"/>
    <mergeCell ref="G85:N85"/>
    <mergeCell ref="G89:O89"/>
    <mergeCell ref="B95:F95"/>
    <mergeCell ref="B83:F83"/>
    <mergeCell ref="B89:F89"/>
    <mergeCell ref="G95:O95"/>
    <mergeCell ref="G93:O93"/>
    <mergeCell ref="C9:O9"/>
    <mergeCell ref="G10:O10"/>
    <mergeCell ref="G13:O13"/>
    <mergeCell ref="C11:F11"/>
    <mergeCell ref="G11:N11"/>
    <mergeCell ref="B82:F82"/>
    <mergeCell ref="C44:O44"/>
    <mergeCell ref="G56:O56"/>
    <mergeCell ref="G62:O62"/>
    <mergeCell ref="G69:O69"/>
    <mergeCell ref="G54:O54"/>
    <mergeCell ref="G75:O75"/>
    <mergeCell ref="B80:F80"/>
    <mergeCell ref="B81:F81"/>
    <mergeCell ref="G81:H81"/>
    <mergeCell ref="C79:O79"/>
    <mergeCell ref="C66:F66"/>
    <mergeCell ref="C12:F12"/>
    <mergeCell ref="D17:E17"/>
    <mergeCell ref="C14:N14"/>
    <mergeCell ref="C15:N15"/>
    <mergeCell ref="C21:O21"/>
    <mergeCell ref="G77:O77"/>
    <mergeCell ref="G68:O68"/>
    <mergeCell ref="B4:N4"/>
    <mergeCell ref="C6:O6"/>
    <mergeCell ref="C7:O7"/>
    <mergeCell ref="C8:O8"/>
    <mergeCell ref="C46:O46"/>
    <mergeCell ref="C10:F10"/>
    <mergeCell ref="G12:N12"/>
    <mergeCell ref="K17:L17"/>
    <mergeCell ref="C13:F13"/>
    <mergeCell ref="B37:B38"/>
    <mergeCell ref="C38:H38"/>
    <mergeCell ref="C25:O25"/>
    <mergeCell ref="C24:O24"/>
    <mergeCell ref="C34:O34"/>
    <mergeCell ref="C35:O35"/>
    <mergeCell ref="C28:O28"/>
    <mergeCell ref="I38:N38"/>
    <mergeCell ref="C36:O36"/>
    <mergeCell ref="C29:O29"/>
    <mergeCell ref="C45:O45"/>
    <mergeCell ref="C22:O22"/>
    <mergeCell ref="C42:O42"/>
    <mergeCell ref="C43:O43"/>
    <mergeCell ref="C23:O23"/>
    <mergeCell ref="C26:O26"/>
    <mergeCell ref="C104:E104"/>
    <mergeCell ref="C105:E105"/>
    <mergeCell ref="C106:E106"/>
    <mergeCell ref="C107:E107"/>
    <mergeCell ref="B99:F99"/>
    <mergeCell ref="B96:F96"/>
    <mergeCell ref="B98:F98"/>
    <mergeCell ref="F102:H102"/>
    <mergeCell ref="I107:M107"/>
    <mergeCell ref="G96:O96"/>
    <mergeCell ref="F104:H104"/>
    <mergeCell ref="F105:H105"/>
    <mergeCell ref="F106:H106"/>
    <mergeCell ref="F107:H107"/>
    <mergeCell ref="F103:H103"/>
    <mergeCell ref="G70:O70"/>
    <mergeCell ref="B70:B71"/>
    <mergeCell ref="B85:F85"/>
    <mergeCell ref="G82:N82"/>
    <mergeCell ref="C74:F74"/>
    <mergeCell ref="G61:O61"/>
    <mergeCell ref="G63:O63"/>
    <mergeCell ref="C60:F60"/>
    <mergeCell ref="F109:H109"/>
    <mergeCell ref="I108:M108"/>
    <mergeCell ref="I109:M109"/>
    <mergeCell ref="I102:M102"/>
    <mergeCell ref="I103:M103"/>
    <mergeCell ref="I104:M104"/>
    <mergeCell ref="I105:M105"/>
    <mergeCell ref="I106:M106"/>
    <mergeCell ref="F108:H108"/>
  </mergeCells>
  <phoneticPr fontId="2"/>
  <printOptions horizontalCentered="1"/>
  <pageMargins left="0.78740157480314965" right="0.70866141732283472" top="0.51181102362204722" bottom="0.39370078740157483" header="0.35433070866141736" footer="0.19685039370078741"/>
  <pageSetup paperSize="9" fitToHeight="3" orientation="portrait" r:id="rId1"/>
  <headerFooter alignWithMargins="0">
    <oddHeader>&amp;Rプレシス本厚木コンフォート</oddHeader>
  </headerFooter>
  <rowBreaks count="2" manualBreakCount="2">
    <brk id="46" max="16383" man="1"/>
    <brk id="8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sheetPr>
  <dimension ref="A1:E87"/>
  <sheetViews>
    <sheetView view="pageBreakPreview" zoomScaleNormal="75" workbookViewId="0">
      <selection activeCell="F31" sqref="F31"/>
    </sheetView>
  </sheetViews>
  <sheetFormatPr defaultColWidth="9" defaultRowHeight="13.2"/>
  <cols>
    <col min="1" max="1" width="4.109375" style="226" customWidth="1"/>
    <col min="2" max="2" width="2.88671875" style="226" customWidth="1"/>
    <col min="3" max="3" width="25" style="226" bestFit="1" customWidth="1"/>
    <col min="4" max="4" width="40.6640625" style="226" customWidth="1"/>
    <col min="5" max="5" width="40.77734375" style="226" customWidth="1"/>
    <col min="6" max="16384" width="9" style="226"/>
  </cols>
  <sheetData>
    <row r="1" spans="1:5" ht="18" customHeight="1">
      <c r="A1" s="227" t="s">
        <v>159</v>
      </c>
      <c r="B1" s="227"/>
      <c r="C1" s="227"/>
      <c r="E1" s="226" t="s">
        <v>697</v>
      </c>
    </row>
    <row r="2" spans="1:5" ht="20.100000000000001" customHeight="1">
      <c r="A2" s="744" t="s">
        <v>699</v>
      </c>
      <c r="B2" s="744"/>
      <c r="C2" s="744"/>
      <c r="D2" s="744"/>
      <c r="E2" s="744"/>
    </row>
    <row r="3" spans="1:5" ht="5.25" customHeight="1"/>
    <row r="4" spans="1:5" ht="15.6" customHeight="1">
      <c r="A4" s="745" t="s">
        <v>160</v>
      </c>
      <c r="B4" s="746"/>
      <c r="C4" s="747"/>
      <c r="D4" s="497" t="s">
        <v>1</v>
      </c>
      <c r="E4" s="498" t="s">
        <v>161</v>
      </c>
    </row>
    <row r="5" spans="1:5" s="255" customFormat="1">
      <c r="A5" s="748" t="s">
        <v>287</v>
      </c>
      <c r="B5" s="494" t="s">
        <v>288</v>
      </c>
      <c r="C5" s="495"/>
      <c r="D5" s="496"/>
      <c r="E5" s="496"/>
    </row>
    <row r="6" spans="1:5" s="255" customFormat="1">
      <c r="A6" s="749"/>
      <c r="B6" s="306"/>
      <c r="C6" s="477" t="s">
        <v>289</v>
      </c>
      <c r="D6" s="478"/>
      <c r="E6" s="526" t="s">
        <v>370</v>
      </c>
    </row>
    <row r="7" spans="1:5" s="255" customFormat="1">
      <c r="A7" s="749"/>
      <c r="B7" s="306"/>
      <c r="C7" s="477" t="s">
        <v>290</v>
      </c>
      <c r="D7" s="478"/>
      <c r="E7" s="590" t="s">
        <v>370</v>
      </c>
    </row>
    <row r="8" spans="1:5" s="255" customFormat="1">
      <c r="A8" s="749"/>
      <c r="B8" s="502"/>
      <c r="C8" s="503" t="s">
        <v>291</v>
      </c>
      <c r="D8" s="504"/>
      <c r="E8" s="526" t="s">
        <v>372</v>
      </c>
    </row>
    <row r="9" spans="1:5" s="255" customFormat="1">
      <c r="A9" s="750" t="s">
        <v>292</v>
      </c>
      <c r="B9" s="494" t="s">
        <v>293</v>
      </c>
      <c r="C9" s="495"/>
      <c r="D9" s="496"/>
      <c r="E9" s="496"/>
    </row>
    <row r="10" spans="1:5" s="255" customFormat="1">
      <c r="A10" s="751"/>
      <c r="B10" s="306"/>
      <c r="C10" s="477" t="s">
        <v>294</v>
      </c>
      <c r="D10" s="478"/>
      <c r="E10" s="526" t="s">
        <v>377</v>
      </c>
    </row>
    <row r="11" spans="1:5" s="255" customFormat="1" ht="21.6">
      <c r="A11" s="751"/>
      <c r="B11" s="306"/>
      <c r="C11" s="477" t="s">
        <v>295</v>
      </c>
      <c r="D11" s="478"/>
      <c r="E11" s="590" t="s">
        <v>379</v>
      </c>
    </row>
    <row r="12" spans="1:5" s="255" customFormat="1">
      <c r="A12" s="751"/>
      <c r="B12" s="306"/>
      <c r="C12" s="477" t="s">
        <v>296</v>
      </c>
      <c r="D12" s="478"/>
      <c r="E12" s="590" t="s">
        <v>377</v>
      </c>
    </row>
    <row r="13" spans="1:5" s="255" customFormat="1" ht="21.6">
      <c r="A13" s="751"/>
      <c r="B13" s="502"/>
      <c r="C13" s="503" t="s">
        <v>297</v>
      </c>
      <c r="D13" s="504"/>
      <c r="E13" s="526" t="s">
        <v>380</v>
      </c>
    </row>
    <row r="14" spans="1:5" s="255" customFormat="1">
      <c r="A14" s="751"/>
      <c r="B14" s="494" t="s">
        <v>298</v>
      </c>
      <c r="C14" s="495"/>
      <c r="D14" s="496"/>
      <c r="E14" s="496"/>
    </row>
    <row r="15" spans="1:5" s="255" customFormat="1" ht="43.2">
      <c r="A15" s="751"/>
      <c r="B15" s="306"/>
      <c r="C15" s="477" t="s">
        <v>299</v>
      </c>
      <c r="D15" s="478"/>
      <c r="E15" s="590" t="s">
        <v>382</v>
      </c>
    </row>
    <row r="16" spans="1:5" s="255" customFormat="1" ht="43.2">
      <c r="A16" s="751"/>
      <c r="B16" s="306"/>
      <c r="C16" s="477" t="s">
        <v>300</v>
      </c>
      <c r="D16" s="478"/>
      <c r="E16" s="590" t="s">
        <v>382</v>
      </c>
    </row>
    <row r="17" spans="1:5" s="255" customFormat="1" ht="24">
      <c r="A17" s="751"/>
      <c r="B17" s="306"/>
      <c r="C17" s="477" t="s">
        <v>301</v>
      </c>
      <c r="D17" s="478"/>
      <c r="E17" s="590" t="s">
        <v>385</v>
      </c>
    </row>
    <row r="18" spans="1:5" s="255" customFormat="1" ht="43.2">
      <c r="A18" s="751"/>
      <c r="B18" s="306"/>
      <c r="C18" s="477" t="s">
        <v>302</v>
      </c>
      <c r="D18" s="478"/>
      <c r="E18" s="590" t="s">
        <v>382</v>
      </c>
    </row>
    <row r="19" spans="1:5" s="255" customFormat="1" ht="24" customHeight="1">
      <c r="A19" s="751"/>
      <c r="B19" s="306"/>
      <c r="C19" s="477" t="s">
        <v>303</v>
      </c>
      <c r="D19" s="478"/>
      <c r="E19" s="590" t="s">
        <v>385</v>
      </c>
    </row>
    <row r="20" spans="1:5" s="255" customFormat="1">
      <c r="A20" s="751"/>
      <c r="B20" s="502"/>
      <c r="C20" s="503" t="s">
        <v>304</v>
      </c>
      <c r="D20" s="504"/>
      <c r="E20" s="526" t="s">
        <v>388</v>
      </c>
    </row>
    <row r="21" spans="1:5" s="255" customFormat="1">
      <c r="A21" s="751"/>
      <c r="B21" s="494" t="s">
        <v>305</v>
      </c>
      <c r="C21" s="495"/>
      <c r="D21" s="496"/>
      <c r="E21" s="496"/>
    </row>
    <row r="22" spans="1:5" s="255" customFormat="1">
      <c r="A22" s="751"/>
      <c r="B22" s="306"/>
      <c r="C22" s="477" t="s">
        <v>306</v>
      </c>
      <c r="D22" s="478"/>
      <c r="E22" s="526" t="s">
        <v>390</v>
      </c>
    </row>
    <row r="23" spans="1:5" s="255" customFormat="1">
      <c r="A23" s="751"/>
      <c r="B23" s="306"/>
      <c r="C23" s="477" t="s">
        <v>307</v>
      </c>
      <c r="D23" s="478"/>
      <c r="E23" s="590" t="s">
        <v>393</v>
      </c>
    </row>
    <row r="24" spans="1:5" s="255" customFormat="1">
      <c r="A24" s="751"/>
      <c r="B24" s="306"/>
      <c r="C24" s="477" t="s">
        <v>308</v>
      </c>
      <c r="D24" s="478"/>
      <c r="E24" s="590" t="s">
        <v>395</v>
      </c>
    </row>
    <row r="25" spans="1:5" s="255" customFormat="1">
      <c r="A25" s="751"/>
      <c r="B25" s="502"/>
      <c r="C25" s="503" t="s">
        <v>309</v>
      </c>
      <c r="D25" s="504"/>
      <c r="E25" s="526" t="s">
        <v>398</v>
      </c>
    </row>
    <row r="26" spans="1:5" s="255" customFormat="1">
      <c r="A26" s="751"/>
      <c r="B26" s="494" t="s">
        <v>310</v>
      </c>
      <c r="C26" s="495"/>
      <c r="D26" s="496"/>
      <c r="E26" s="496"/>
    </row>
    <row r="27" spans="1:5" s="255" customFormat="1" ht="24">
      <c r="A27" s="751"/>
      <c r="B27" s="306"/>
      <c r="C27" s="477" t="s">
        <v>311</v>
      </c>
      <c r="D27" s="478"/>
      <c r="E27" s="590" t="s">
        <v>400</v>
      </c>
    </row>
    <row r="28" spans="1:5" s="255" customFormat="1" ht="24">
      <c r="A28" s="751"/>
      <c r="B28" s="306"/>
      <c r="C28" s="477" t="s">
        <v>312</v>
      </c>
      <c r="D28" s="478"/>
      <c r="E28" s="590" t="s">
        <v>400</v>
      </c>
    </row>
    <row r="29" spans="1:5" s="255" customFormat="1" ht="24">
      <c r="A29" s="751"/>
      <c r="B29" s="306"/>
      <c r="C29" s="477" t="s">
        <v>313</v>
      </c>
      <c r="D29" s="478"/>
      <c r="E29" s="590" t="s">
        <v>400</v>
      </c>
    </row>
    <row r="30" spans="1:5" s="255" customFormat="1" ht="24">
      <c r="A30" s="751"/>
      <c r="B30" s="306"/>
      <c r="C30" s="477" t="s">
        <v>744</v>
      </c>
      <c r="D30" s="478"/>
      <c r="E30" s="590" t="s">
        <v>742</v>
      </c>
    </row>
    <row r="31" spans="1:5" s="255" customFormat="1" ht="24">
      <c r="A31" s="751"/>
      <c r="B31" s="306"/>
      <c r="C31" s="477" t="s">
        <v>738</v>
      </c>
      <c r="D31" s="478"/>
      <c r="E31" s="590" t="s">
        <v>400</v>
      </c>
    </row>
    <row r="32" spans="1:5" s="255" customFormat="1" ht="25.5" customHeight="1">
      <c r="A32" s="751"/>
      <c r="B32" s="306"/>
      <c r="C32" s="477" t="s">
        <v>739</v>
      </c>
      <c r="D32" s="478"/>
      <c r="E32" s="590" t="s">
        <v>405</v>
      </c>
    </row>
    <row r="33" spans="1:5" s="255" customFormat="1" ht="25.5" customHeight="1">
      <c r="A33" s="751"/>
      <c r="B33" s="502"/>
      <c r="C33" s="503" t="s">
        <v>740</v>
      </c>
      <c r="D33" s="504"/>
      <c r="E33" s="526" t="s">
        <v>400</v>
      </c>
    </row>
    <row r="34" spans="1:5" s="255" customFormat="1">
      <c r="A34" s="751"/>
      <c r="B34" s="494" t="s">
        <v>314</v>
      </c>
      <c r="C34" s="495"/>
      <c r="D34" s="496"/>
      <c r="E34" s="496"/>
    </row>
    <row r="35" spans="1:5" s="255" customFormat="1">
      <c r="A35" s="751"/>
      <c r="B35" s="306"/>
      <c r="C35" s="477" t="s">
        <v>315</v>
      </c>
      <c r="D35" s="478"/>
      <c r="E35" s="590" t="s">
        <v>410</v>
      </c>
    </row>
    <row r="36" spans="1:5" s="255" customFormat="1">
      <c r="A36" s="751"/>
      <c r="B36" s="306"/>
      <c r="C36" s="477" t="s">
        <v>316</v>
      </c>
      <c r="D36" s="478"/>
      <c r="E36" s="590" t="s">
        <v>410</v>
      </c>
    </row>
    <row r="37" spans="1:5" s="255" customFormat="1">
      <c r="A37" s="751"/>
      <c r="B37" s="306"/>
      <c r="C37" s="477" t="s">
        <v>317</v>
      </c>
      <c r="D37" s="478"/>
      <c r="E37" s="590" t="s">
        <v>410</v>
      </c>
    </row>
    <row r="38" spans="1:5" s="255" customFormat="1">
      <c r="A38" s="751"/>
      <c r="B38" s="306"/>
      <c r="C38" s="477" t="s">
        <v>318</v>
      </c>
      <c r="D38" s="478"/>
      <c r="E38" s="590"/>
    </row>
    <row r="39" spans="1:5" s="255" customFormat="1" ht="24">
      <c r="A39" s="751"/>
      <c r="B39" s="306"/>
      <c r="C39" s="477" t="s">
        <v>319</v>
      </c>
      <c r="D39" s="478"/>
      <c r="E39" s="590" t="s">
        <v>416</v>
      </c>
    </row>
    <row r="40" spans="1:5" s="255" customFormat="1">
      <c r="A40" s="751"/>
      <c r="B40" s="306"/>
      <c r="C40" s="477" t="s">
        <v>320</v>
      </c>
      <c r="D40" s="478"/>
      <c r="E40" s="590" t="s">
        <v>418</v>
      </c>
    </row>
    <row r="41" spans="1:5" s="255" customFormat="1">
      <c r="A41" s="751"/>
      <c r="B41" s="306"/>
      <c r="C41" s="477" t="s">
        <v>321</v>
      </c>
      <c r="D41" s="478"/>
      <c r="E41" s="590" t="s">
        <v>416</v>
      </c>
    </row>
    <row r="42" spans="1:5" s="255" customFormat="1">
      <c r="A42" s="751"/>
      <c r="B42" s="502"/>
      <c r="C42" s="503" t="s">
        <v>322</v>
      </c>
      <c r="D42" s="504"/>
      <c r="E42" s="526" t="s">
        <v>421</v>
      </c>
    </row>
    <row r="43" spans="1:5" s="255" customFormat="1">
      <c r="A43" s="749"/>
      <c r="B43" s="494" t="s">
        <v>323</v>
      </c>
      <c r="C43" s="495"/>
      <c r="D43" s="496"/>
      <c r="E43" s="496"/>
    </row>
    <row r="44" spans="1:5" s="255" customFormat="1">
      <c r="A44" s="752"/>
      <c r="B44" s="499"/>
      <c r="C44" s="500" t="s">
        <v>324</v>
      </c>
      <c r="D44" s="501"/>
      <c r="E44" s="524" t="s">
        <v>424</v>
      </c>
    </row>
    <row r="45" spans="1:5" s="255" customFormat="1" ht="13.5" customHeight="1">
      <c r="A45" s="750" t="s">
        <v>325</v>
      </c>
      <c r="B45" s="494" t="s">
        <v>326</v>
      </c>
      <c r="C45" s="495"/>
      <c r="D45" s="496"/>
      <c r="E45" s="496"/>
    </row>
    <row r="46" spans="1:5" s="255" customFormat="1">
      <c r="A46" s="754"/>
      <c r="B46" s="306"/>
      <c r="C46" s="477" t="s">
        <v>327</v>
      </c>
      <c r="D46" s="478"/>
      <c r="E46" s="590" t="s">
        <v>428</v>
      </c>
    </row>
    <row r="47" spans="1:5" s="255" customFormat="1">
      <c r="A47" s="754"/>
      <c r="B47" s="306"/>
      <c r="C47" s="477" t="s">
        <v>328</v>
      </c>
      <c r="D47" s="478"/>
      <c r="E47" s="590" t="s">
        <v>431</v>
      </c>
    </row>
    <row r="48" spans="1:5" s="255" customFormat="1">
      <c r="A48" s="754"/>
      <c r="B48" s="502"/>
      <c r="C48" s="503" t="s">
        <v>329</v>
      </c>
      <c r="D48" s="504"/>
      <c r="E48" s="504"/>
    </row>
    <row r="49" spans="1:5" s="255" customFormat="1">
      <c r="A49" s="754"/>
      <c r="B49" s="638"/>
      <c r="C49" s="639" t="s">
        <v>772</v>
      </c>
      <c r="D49" s="640"/>
      <c r="E49" s="641" t="s">
        <v>773</v>
      </c>
    </row>
    <row r="50" spans="1:5" s="255" customFormat="1">
      <c r="A50" s="754"/>
      <c r="B50" s="494" t="s">
        <v>330</v>
      </c>
      <c r="C50" s="495"/>
      <c r="D50" s="496"/>
      <c r="E50" s="496"/>
    </row>
    <row r="51" spans="1:5" s="255" customFormat="1">
      <c r="A51" s="754"/>
      <c r="B51" s="306"/>
      <c r="C51" s="477" t="s">
        <v>331</v>
      </c>
      <c r="D51" s="478"/>
      <c r="E51" s="526" t="s">
        <v>434</v>
      </c>
    </row>
    <row r="52" spans="1:5" s="255" customFormat="1">
      <c r="A52" s="754"/>
      <c r="B52" s="306"/>
      <c r="C52" s="477" t="s">
        <v>332</v>
      </c>
      <c r="D52" s="478"/>
      <c r="E52" s="590" t="s">
        <v>431</v>
      </c>
    </row>
    <row r="53" spans="1:5" s="255" customFormat="1">
      <c r="A53" s="754"/>
      <c r="B53" s="306"/>
      <c r="C53" s="477" t="s">
        <v>333</v>
      </c>
      <c r="D53" s="478"/>
      <c r="E53" s="478"/>
    </row>
    <row r="54" spans="1:5" s="255" customFormat="1">
      <c r="A54" s="754"/>
      <c r="B54" s="502"/>
      <c r="C54" s="503" t="s">
        <v>334</v>
      </c>
      <c r="D54" s="504"/>
      <c r="E54" s="504"/>
    </row>
    <row r="55" spans="1:5" s="255" customFormat="1">
      <c r="A55" s="754"/>
      <c r="B55" s="494" t="s">
        <v>335</v>
      </c>
      <c r="C55" s="495"/>
      <c r="D55" s="496"/>
      <c r="E55" s="496"/>
    </row>
    <row r="56" spans="1:5" s="255" customFormat="1">
      <c r="A56" s="754"/>
      <c r="B56" s="502"/>
      <c r="C56" s="503" t="s">
        <v>336</v>
      </c>
      <c r="D56" s="504"/>
      <c r="E56" s="526" t="s">
        <v>698</v>
      </c>
    </row>
    <row r="57" spans="1:5" s="255" customFormat="1">
      <c r="A57" s="754"/>
      <c r="B57" s="494" t="s">
        <v>337</v>
      </c>
      <c r="C57" s="495"/>
      <c r="D57" s="496"/>
      <c r="E57" s="496"/>
    </row>
    <row r="58" spans="1:5" s="255" customFormat="1">
      <c r="A58" s="754"/>
      <c r="B58" s="306"/>
      <c r="C58" s="477" t="s">
        <v>338</v>
      </c>
      <c r="D58" s="478"/>
      <c r="E58" s="478"/>
    </row>
    <row r="59" spans="1:5" s="255" customFormat="1">
      <c r="A59" s="754"/>
      <c r="B59" s="502"/>
      <c r="C59" s="503" t="s">
        <v>339</v>
      </c>
      <c r="D59" s="504"/>
      <c r="E59" s="504"/>
    </row>
    <row r="60" spans="1:5" s="255" customFormat="1">
      <c r="A60" s="754"/>
      <c r="B60" s="494" t="s">
        <v>340</v>
      </c>
      <c r="C60" s="495"/>
      <c r="D60" s="496"/>
      <c r="E60" s="496"/>
    </row>
    <row r="61" spans="1:5" s="255" customFormat="1">
      <c r="A61" s="754"/>
      <c r="B61" s="306"/>
      <c r="C61" s="477" t="s">
        <v>341</v>
      </c>
      <c r="D61" s="478"/>
      <c r="E61" s="478"/>
    </row>
    <row r="62" spans="1:5" s="255" customFormat="1">
      <c r="A62" s="754"/>
      <c r="B62" s="306"/>
      <c r="C62" s="477" t="s">
        <v>342</v>
      </c>
      <c r="D62" s="478"/>
      <c r="E62" s="478"/>
    </row>
    <row r="63" spans="1:5" s="255" customFormat="1">
      <c r="A63" s="754"/>
      <c r="B63" s="502"/>
      <c r="C63" s="503" t="s">
        <v>343</v>
      </c>
      <c r="D63" s="504"/>
      <c r="E63" s="504"/>
    </row>
    <row r="64" spans="1:5" s="255" customFormat="1">
      <c r="A64" s="754"/>
      <c r="B64" s="494" t="s">
        <v>344</v>
      </c>
      <c r="C64" s="495"/>
      <c r="D64" s="496"/>
      <c r="E64" s="496"/>
    </row>
    <row r="65" spans="1:5" s="255" customFormat="1">
      <c r="A65" s="754"/>
      <c r="B65" s="306"/>
      <c r="C65" s="477" t="s">
        <v>345</v>
      </c>
      <c r="D65" s="478"/>
      <c r="E65" s="478"/>
    </row>
    <row r="66" spans="1:5" s="255" customFormat="1">
      <c r="A66" s="754"/>
      <c r="B66" s="306"/>
      <c r="C66" s="477" t="s">
        <v>346</v>
      </c>
      <c r="D66" s="478"/>
      <c r="E66" s="478"/>
    </row>
    <row r="67" spans="1:5" s="255" customFormat="1">
      <c r="A67" s="754"/>
      <c r="B67" s="502"/>
      <c r="C67" s="503" t="s">
        <v>347</v>
      </c>
      <c r="D67" s="504"/>
      <c r="E67" s="504"/>
    </row>
    <row r="68" spans="1:5" s="255" customFormat="1">
      <c r="A68" s="751" t="s">
        <v>325</v>
      </c>
      <c r="B68" s="494" t="s">
        <v>348</v>
      </c>
      <c r="C68" s="495"/>
      <c r="D68" s="496"/>
      <c r="E68" s="496"/>
    </row>
    <row r="69" spans="1:5" s="255" customFormat="1">
      <c r="A69" s="751"/>
      <c r="B69" s="306"/>
      <c r="C69" s="477" t="s">
        <v>349</v>
      </c>
      <c r="D69" s="478"/>
      <c r="E69" s="526" t="s">
        <v>452</v>
      </c>
    </row>
    <row r="70" spans="1:5" s="255" customFormat="1">
      <c r="A70" s="751"/>
      <c r="B70" s="306"/>
      <c r="C70" s="477" t="s">
        <v>350</v>
      </c>
      <c r="D70" s="478"/>
      <c r="E70" s="590" t="s">
        <v>454</v>
      </c>
    </row>
    <row r="71" spans="1:5" s="255" customFormat="1">
      <c r="A71" s="751"/>
      <c r="B71" s="306"/>
      <c r="C71" s="477" t="s">
        <v>351</v>
      </c>
      <c r="D71" s="478"/>
      <c r="E71" s="590" t="s">
        <v>456</v>
      </c>
    </row>
    <row r="72" spans="1:5" s="255" customFormat="1">
      <c r="A72" s="751"/>
      <c r="B72" s="502"/>
      <c r="C72" s="503" t="s">
        <v>352</v>
      </c>
      <c r="D72" s="504"/>
      <c r="E72" s="504"/>
    </row>
    <row r="73" spans="1:5" s="255" customFormat="1">
      <c r="A73" s="751"/>
      <c r="B73" s="494" t="s">
        <v>353</v>
      </c>
      <c r="C73" s="495"/>
      <c r="D73" s="496"/>
      <c r="E73" s="496"/>
    </row>
    <row r="74" spans="1:5" s="255" customFormat="1">
      <c r="A74" s="751"/>
      <c r="B74" s="502"/>
      <c r="C74" s="503" t="s">
        <v>354</v>
      </c>
      <c r="D74" s="504"/>
      <c r="E74" s="526" t="s">
        <v>459</v>
      </c>
    </row>
    <row r="75" spans="1:5" s="255" customFormat="1">
      <c r="A75" s="751"/>
      <c r="B75" s="494" t="s">
        <v>355</v>
      </c>
      <c r="C75" s="495"/>
      <c r="D75" s="496"/>
      <c r="E75" s="496"/>
    </row>
    <row r="76" spans="1:5" s="255" customFormat="1">
      <c r="A76" s="753"/>
      <c r="B76" s="502"/>
      <c r="C76" s="503" t="s">
        <v>356</v>
      </c>
      <c r="D76" s="504"/>
      <c r="E76" s="627" t="s">
        <v>719</v>
      </c>
    </row>
    <row r="77" spans="1:5" s="255" customFormat="1">
      <c r="A77" s="750" t="s">
        <v>357</v>
      </c>
      <c r="B77" s="494" t="s">
        <v>358</v>
      </c>
      <c r="C77" s="495"/>
      <c r="D77" s="496"/>
      <c r="E77" s="496"/>
    </row>
    <row r="78" spans="1:5" s="255" customFormat="1">
      <c r="A78" s="751"/>
      <c r="B78" s="502"/>
      <c r="C78" s="503" t="s">
        <v>359</v>
      </c>
      <c r="D78" s="504"/>
      <c r="E78" s="504"/>
    </row>
    <row r="79" spans="1:5" s="255" customFormat="1">
      <c r="A79" s="751"/>
      <c r="B79" s="494" t="s">
        <v>360</v>
      </c>
      <c r="C79" s="623"/>
      <c r="D79" s="496"/>
      <c r="E79" s="496"/>
    </row>
    <row r="80" spans="1:5" s="255" customFormat="1" ht="24">
      <c r="A80" s="751"/>
      <c r="B80" s="306"/>
      <c r="C80" s="477" t="s">
        <v>361</v>
      </c>
      <c r="D80" s="478"/>
      <c r="E80" s="478"/>
    </row>
    <row r="81" spans="1:5" s="255" customFormat="1" ht="24">
      <c r="A81" s="751"/>
      <c r="B81" s="306"/>
      <c r="C81" s="477" t="s">
        <v>362</v>
      </c>
      <c r="D81" s="478"/>
      <c r="E81" s="478"/>
    </row>
    <row r="82" spans="1:5" s="255" customFormat="1">
      <c r="A82" s="751"/>
      <c r="B82" s="306"/>
      <c r="C82" s="477" t="s">
        <v>363</v>
      </c>
      <c r="D82" s="478"/>
      <c r="E82" s="478"/>
    </row>
    <row r="83" spans="1:5" s="255" customFormat="1">
      <c r="A83" s="751"/>
      <c r="B83" s="499"/>
      <c r="C83" s="500" t="s">
        <v>364</v>
      </c>
      <c r="D83" s="501"/>
      <c r="E83" s="501"/>
    </row>
    <row r="84" spans="1:5" s="255" customFormat="1">
      <c r="A84" s="751"/>
      <c r="B84" s="492" t="s">
        <v>365</v>
      </c>
      <c r="C84" s="493"/>
      <c r="D84" s="478"/>
      <c r="E84" s="478"/>
    </row>
    <row r="85" spans="1:5" s="255" customFormat="1">
      <c r="A85" s="753"/>
      <c r="B85" s="499"/>
      <c r="C85" s="500" t="s">
        <v>366</v>
      </c>
      <c r="D85" s="501"/>
      <c r="E85" s="501"/>
    </row>
    <row r="86" spans="1:5" ht="15.6" customHeight="1">
      <c r="A86" s="307"/>
      <c r="B86" s="742" t="s">
        <v>145</v>
      </c>
      <c r="C86" s="743"/>
      <c r="D86" s="469"/>
      <c r="E86" s="469"/>
    </row>
    <row r="87" spans="1:5">
      <c r="D87" s="308" t="s">
        <v>205</v>
      </c>
    </row>
  </sheetData>
  <mergeCells count="8">
    <mergeCell ref="B86:C86"/>
    <mergeCell ref="A2:E2"/>
    <mergeCell ref="A4:C4"/>
    <mergeCell ref="A5:A8"/>
    <mergeCell ref="A9:A44"/>
    <mergeCell ref="A77:A85"/>
    <mergeCell ref="A45:A67"/>
    <mergeCell ref="A68:A76"/>
  </mergeCells>
  <phoneticPr fontId="2"/>
  <pageMargins left="0.62992125984251968" right="0.6692913385826772" top="0.6692913385826772" bottom="0.70866141732283472" header="0.51181102362204722" footer="0.47244094488188981"/>
  <pageSetup paperSize="9" scale="79" firstPageNumber="4" orientation="portrait" r:id="rId1"/>
  <headerFooter alignWithMargins="0">
    <oddHeader>&amp;Rプレシス本厚木コンフォート</oddHeader>
  </headerFooter>
  <rowBreaks count="1" manualBreakCount="1">
    <brk id="4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sheetPr>
  <dimension ref="A1:D53"/>
  <sheetViews>
    <sheetView view="pageBreakPreview" zoomScaleNormal="100" zoomScaleSheetLayoutView="100" workbookViewId="0">
      <selection activeCell="F31" sqref="F31"/>
    </sheetView>
  </sheetViews>
  <sheetFormatPr defaultColWidth="9" defaultRowHeight="13.2"/>
  <cols>
    <col min="1" max="1" width="1.21875" style="226" customWidth="1"/>
    <col min="2" max="2" width="3.109375" style="226" customWidth="1"/>
    <col min="3" max="3" width="22.109375" style="226" customWidth="1"/>
    <col min="4" max="4" width="63.6640625" style="226" customWidth="1"/>
    <col min="5" max="16384" width="9" style="226"/>
  </cols>
  <sheetData>
    <row r="1" spans="1:4" ht="18" customHeight="1">
      <c r="A1" s="227" t="s">
        <v>162</v>
      </c>
    </row>
    <row r="2" spans="1:4" ht="7.5" customHeight="1"/>
    <row r="3" spans="1:4" ht="18" customHeight="1">
      <c r="A3" s="755" t="s">
        <v>163</v>
      </c>
      <c r="B3" s="756"/>
      <c r="C3" s="757"/>
      <c r="D3" s="305" t="s">
        <v>164</v>
      </c>
    </row>
    <row r="4" spans="1:4" ht="18" customHeight="1">
      <c r="A4" s="768" t="s">
        <v>177</v>
      </c>
      <c r="B4" s="769"/>
      <c r="C4" s="769"/>
      <c r="D4" s="770"/>
    </row>
    <row r="5" spans="1:4" ht="18" customHeight="1">
      <c r="A5" s="309"/>
      <c r="B5" s="310" t="s">
        <v>178</v>
      </c>
      <c r="C5" s="311" t="s">
        <v>165</v>
      </c>
      <c r="D5" s="758" t="s">
        <v>186</v>
      </c>
    </row>
    <row r="6" spans="1:4" ht="129.75" customHeight="1">
      <c r="A6" s="312"/>
      <c r="B6" s="313"/>
      <c r="C6" s="314"/>
      <c r="D6" s="760"/>
    </row>
    <row r="7" spans="1:4" ht="18" customHeight="1">
      <c r="A7" s="315"/>
      <c r="B7" s="310" t="s">
        <v>179</v>
      </c>
      <c r="C7" s="316" t="s">
        <v>180</v>
      </c>
      <c r="D7" s="758" t="s">
        <v>181</v>
      </c>
    </row>
    <row r="8" spans="1:4" ht="114.75" customHeight="1">
      <c r="A8" s="317"/>
      <c r="B8" s="318"/>
      <c r="C8" s="319"/>
      <c r="D8" s="764"/>
    </row>
    <row r="9" spans="1:4" ht="213.75" customHeight="1">
      <c r="A9" s="317"/>
      <c r="B9" s="318"/>
      <c r="C9" s="319"/>
      <c r="D9" s="320" t="s">
        <v>187</v>
      </c>
    </row>
    <row r="10" spans="1:4">
      <c r="A10" s="315"/>
      <c r="B10" s="310" t="s">
        <v>188</v>
      </c>
      <c r="C10" s="316" t="s">
        <v>166</v>
      </c>
      <c r="D10" s="758" t="s">
        <v>213</v>
      </c>
    </row>
    <row r="11" spans="1:4" ht="47.25" customHeight="1">
      <c r="A11" s="317"/>
      <c r="B11" s="318"/>
      <c r="C11" s="321"/>
      <c r="D11" s="759"/>
    </row>
    <row r="12" spans="1:4" ht="18" customHeight="1">
      <c r="A12" s="315"/>
      <c r="B12" s="310" t="s">
        <v>182</v>
      </c>
      <c r="C12" s="316" t="s">
        <v>167</v>
      </c>
      <c r="D12" s="758" t="s">
        <v>214</v>
      </c>
    </row>
    <row r="13" spans="1:4" ht="186" customHeight="1">
      <c r="A13" s="322"/>
      <c r="B13" s="323"/>
      <c r="C13" s="324"/>
      <c r="D13" s="760"/>
    </row>
    <row r="14" spans="1:4" ht="18" customHeight="1">
      <c r="A14" s="315"/>
      <c r="B14" s="310" t="s">
        <v>189</v>
      </c>
      <c r="C14" s="316" t="s">
        <v>168</v>
      </c>
      <c r="D14" s="758" t="s">
        <v>215</v>
      </c>
    </row>
    <row r="15" spans="1:4" ht="107.25" customHeight="1">
      <c r="A15" s="322"/>
      <c r="B15" s="323"/>
      <c r="C15" s="324"/>
      <c r="D15" s="760"/>
    </row>
    <row r="16" spans="1:4" ht="18" customHeight="1">
      <c r="A16" s="315"/>
      <c r="B16" s="310" t="s">
        <v>183</v>
      </c>
      <c r="C16" s="316" t="s">
        <v>169</v>
      </c>
      <c r="D16" s="758" t="s">
        <v>700</v>
      </c>
    </row>
    <row r="17" spans="1:4" ht="57" customHeight="1">
      <c r="A17" s="317"/>
      <c r="B17" s="318"/>
      <c r="C17" s="321"/>
      <c r="D17" s="765"/>
    </row>
    <row r="18" spans="1:4" ht="18" customHeight="1">
      <c r="A18" s="317"/>
      <c r="B18" s="325"/>
      <c r="C18" s="326" t="s">
        <v>170</v>
      </c>
      <c r="D18" s="766" t="s">
        <v>216</v>
      </c>
    </row>
    <row r="19" spans="1:4" ht="59.25" customHeight="1">
      <c r="A19" s="317"/>
      <c r="B19" s="325"/>
      <c r="C19" s="327"/>
      <c r="D19" s="767"/>
    </row>
    <row r="20" spans="1:4" ht="18" customHeight="1">
      <c r="A20" s="317"/>
      <c r="B20" s="325"/>
      <c r="C20" s="328" t="s">
        <v>171</v>
      </c>
      <c r="D20" s="766" t="s">
        <v>217</v>
      </c>
    </row>
    <row r="21" spans="1:4" ht="89.25" customHeight="1">
      <c r="A21" s="317"/>
      <c r="B21" s="325"/>
      <c r="C21" s="329"/>
      <c r="D21" s="764"/>
    </row>
    <row r="22" spans="1:4" ht="18" customHeight="1">
      <c r="A22" s="317"/>
      <c r="B22" s="318"/>
      <c r="C22" s="326" t="s">
        <v>172</v>
      </c>
      <c r="D22" s="766" t="s">
        <v>764</v>
      </c>
    </row>
    <row r="23" spans="1:4" ht="144.75" customHeight="1">
      <c r="A23" s="317"/>
      <c r="B23" s="318"/>
      <c r="C23" s="330"/>
      <c r="D23" s="760"/>
    </row>
    <row r="24" spans="1:4" ht="18" customHeight="1">
      <c r="A24" s="315"/>
      <c r="B24" s="310" t="s">
        <v>184</v>
      </c>
      <c r="C24" s="316" t="s">
        <v>173</v>
      </c>
      <c r="D24" s="758" t="s">
        <v>777</v>
      </c>
    </row>
    <row r="25" spans="1:4" ht="103.5" customHeight="1">
      <c r="A25" s="322"/>
      <c r="B25" s="323"/>
      <c r="C25" s="331"/>
      <c r="D25" s="760"/>
    </row>
    <row r="26" spans="1:4" ht="18" customHeight="1">
      <c r="A26" s="315"/>
      <c r="B26" s="310" t="s">
        <v>185</v>
      </c>
      <c r="C26" s="316" t="s">
        <v>174</v>
      </c>
      <c r="D26" s="758" t="s">
        <v>778</v>
      </c>
    </row>
    <row r="27" spans="1:4" ht="94.8" customHeight="1">
      <c r="A27" s="322"/>
      <c r="B27" s="323"/>
      <c r="C27" s="324"/>
      <c r="D27" s="760"/>
    </row>
    <row r="28" spans="1:4" ht="18" customHeight="1">
      <c r="A28" s="761" t="s">
        <v>175</v>
      </c>
      <c r="B28" s="762"/>
      <c r="C28" s="762"/>
      <c r="D28" s="763"/>
    </row>
    <row r="29" spans="1:4" ht="18" customHeight="1">
      <c r="A29" s="315"/>
      <c r="B29" s="310"/>
      <c r="C29" s="316" t="s">
        <v>176</v>
      </c>
      <c r="D29" s="758" t="s">
        <v>720</v>
      </c>
    </row>
    <row r="30" spans="1:4" ht="165" customHeight="1">
      <c r="A30" s="322"/>
      <c r="B30" s="323"/>
      <c r="C30" s="324"/>
      <c r="D30" s="760"/>
    </row>
    <row r="31" spans="1:4">
      <c r="B31" s="332"/>
    </row>
    <row r="32" spans="1:4">
      <c r="B3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sheetData>
  <mergeCells count="15">
    <mergeCell ref="A3:C3"/>
    <mergeCell ref="D10:D11"/>
    <mergeCell ref="D12:D13"/>
    <mergeCell ref="D5:D6"/>
    <mergeCell ref="D29:D30"/>
    <mergeCell ref="A28:D28"/>
    <mergeCell ref="D7:D8"/>
    <mergeCell ref="D14:D15"/>
    <mergeCell ref="D16:D17"/>
    <mergeCell ref="D22:D23"/>
    <mergeCell ref="D24:D25"/>
    <mergeCell ref="D26:D27"/>
    <mergeCell ref="D18:D19"/>
    <mergeCell ref="D20:D21"/>
    <mergeCell ref="A4:D4"/>
  </mergeCells>
  <phoneticPr fontId="2"/>
  <printOptions horizontalCentered="1"/>
  <pageMargins left="0.70866141732283472" right="0.55118110236220474" top="0.43307086614173229" bottom="0.51181102362204722" header="0.27559055118110237" footer="0.51181102362204722"/>
  <pageSetup paperSize="9" firstPageNumber="6" orientation="portrait" r:id="rId1"/>
  <headerFooter alignWithMargins="0">
    <oddHeader>&amp;Rプレシス本厚木コンフォート</oddHeader>
  </headerFooter>
  <rowBreaks count="2" manualBreakCount="2">
    <brk id="13" max="16383" man="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sheetPr>
  <dimension ref="A1:J91"/>
  <sheetViews>
    <sheetView view="pageBreakPreview" zoomScaleNormal="100" zoomScaleSheetLayoutView="75" workbookViewId="0">
      <selection activeCell="F31" sqref="F31"/>
    </sheetView>
  </sheetViews>
  <sheetFormatPr defaultColWidth="8.77734375" defaultRowHeight="18" customHeight="1"/>
  <cols>
    <col min="1" max="1" width="5.33203125" style="333" customWidth="1"/>
    <col min="2" max="2" width="2.77734375" style="334" customWidth="1"/>
    <col min="3" max="3" width="13.77734375" style="333" customWidth="1"/>
    <col min="4" max="4" width="39.77734375" style="335" customWidth="1"/>
    <col min="5" max="5" width="9" style="335" bestFit="1" customWidth="1"/>
    <col min="6" max="6" width="8.44140625" style="336" bestFit="1" customWidth="1"/>
    <col min="7" max="7" width="44.33203125" style="335" customWidth="1"/>
    <col min="8" max="8" width="1.109375" style="337" customWidth="1"/>
    <col min="9" max="9" width="7.33203125" style="337" customWidth="1"/>
    <col min="10" max="10" width="3.77734375" style="338" customWidth="1"/>
    <col min="11" max="16384" width="8.77734375" style="333"/>
  </cols>
  <sheetData>
    <row r="1" spans="1:10" ht="8.25" customHeight="1"/>
    <row r="2" spans="1:10" ht="8.25" customHeight="1"/>
    <row r="3" spans="1:10" ht="24" customHeight="1">
      <c r="A3" s="774" t="s">
        <v>190</v>
      </c>
      <c r="B3" s="775"/>
      <c r="C3" s="775"/>
      <c r="D3" s="775"/>
      <c r="E3" s="775"/>
      <c r="F3" s="775"/>
      <c r="G3" s="775"/>
    </row>
    <row r="4" spans="1:10" ht="9.75" customHeight="1" thickBot="1">
      <c r="A4" s="339"/>
      <c r="B4" s="340"/>
      <c r="C4" s="340"/>
      <c r="D4" s="340"/>
      <c r="E4" s="340"/>
      <c r="F4" s="340"/>
      <c r="G4" s="340"/>
    </row>
    <row r="5" spans="1:10" ht="18" customHeight="1">
      <c r="A5" s="776" t="s">
        <v>191</v>
      </c>
      <c r="B5" s="777"/>
      <c r="C5" s="778"/>
      <c r="D5" s="515" t="s">
        <v>192</v>
      </c>
      <c r="E5" s="516" t="s">
        <v>193</v>
      </c>
      <c r="F5" s="516" t="s">
        <v>194</v>
      </c>
      <c r="G5" s="517" t="s">
        <v>195</v>
      </c>
      <c r="H5" s="341"/>
      <c r="I5" s="771"/>
      <c r="J5" s="772"/>
    </row>
    <row r="6" spans="1:10" ht="13.2">
      <c r="A6" s="779" t="s">
        <v>367</v>
      </c>
      <c r="B6" s="518" t="s">
        <v>288</v>
      </c>
      <c r="C6" s="519"/>
      <c r="D6" s="520"/>
      <c r="E6" s="521"/>
      <c r="F6" s="522"/>
      <c r="G6" s="523"/>
      <c r="H6" s="341"/>
      <c r="I6" s="341"/>
      <c r="J6" s="334"/>
    </row>
    <row r="7" spans="1:10" ht="21.6">
      <c r="A7" s="780"/>
      <c r="B7" s="468"/>
      <c r="C7" s="479" t="s">
        <v>289</v>
      </c>
      <c r="D7" s="480"/>
      <c r="E7" s="433" t="s">
        <v>368</v>
      </c>
      <c r="F7" s="434" t="s">
        <v>369</v>
      </c>
      <c r="G7" s="524" t="s">
        <v>370</v>
      </c>
      <c r="H7" s="341"/>
      <c r="I7" s="341"/>
      <c r="J7" s="334"/>
    </row>
    <row r="8" spans="1:10" ht="21.6">
      <c r="A8" s="780"/>
      <c r="B8" s="468"/>
      <c r="C8" s="479" t="s">
        <v>290</v>
      </c>
      <c r="D8" s="480"/>
      <c r="E8" s="433" t="s">
        <v>368</v>
      </c>
      <c r="F8" s="434" t="s">
        <v>371</v>
      </c>
      <c r="G8" s="524" t="s">
        <v>370</v>
      </c>
      <c r="H8" s="341"/>
      <c r="I8" s="341"/>
      <c r="J8" s="334"/>
    </row>
    <row r="9" spans="1:10" ht="13.2">
      <c r="A9" s="780"/>
      <c r="B9" s="505"/>
      <c r="C9" s="506" t="s">
        <v>291</v>
      </c>
      <c r="D9" s="507"/>
      <c r="E9" s="508" t="s">
        <v>368</v>
      </c>
      <c r="F9" s="509" t="s">
        <v>369</v>
      </c>
      <c r="G9" s="526" t="s">
        <v>372</v>
      </c>
      <c r="H9" s="341"/>
      <c r="I9" s="341"/>
      <c r="J9" s="334"/>
    </row>
    <row r="10" spans="1:10" ht="13.2">
      <c r="A10" s="781" t="s">
        <v>373</v>
      </c>
      <c r="B10" s="518" t="s">
        <v>293</v>
      </c>
      <c r="C10" s="519"/>
      <c r="D10" s="520"/>
      <c r="E10" s="521"/>
      <c r="F10" s="522"/>
      <c r="G10" s="523"/>
      <c r="H10" s="341"/>
      <c r="I10" s="341"/>
      <c r="J10" s="334"/>
    </row>
    <row r="11" spans="1:10" ht="13.2">
      <c r="A11" s="782"/>
      <c r="B11" s="468"/>
      <c r="C11" s="624" t="s">
        <v>294</v>
      </c>
      <c r="D11" s="480" t="s">
        <v>374</v>
      </c>
      <c r="E11" s="433" t="s">
        <v>375</v>
      </c>
      <c r="F11" s="434" t="s">
        <v>376</v>
      </c>
      <c r="G11" s="524" t="s">
        <v>377</v>
      </c>
      <c r="H11" s="341"/>
      <c r="I11" s="341"/>
      <c r="J11" s="334"/>
    </row>
    <row r="12" spans="1:10" ht="21.6">
      <c r="A12" s="782"/>
      <c r="B12" s="468"/>
      <c r="C12" s="624" t="s">
        <v>295</v>
      </c>
      <c r="D12" s="480" t="s">
        <v>374</v>
      </c>
      <c r="E12" s="433" t="s">
        <v>378</v>
      </c>
      <c r="F12" s="434" t="s">
        <v>369</v>
      </c>
      <c r="G12" s="524" t="s">
        <v>379</v>
      </c>
      <c r="H12" s="341"/>
      <c r="I12" s="341"/>
      <c r="J12" s="334"/>
    </row>
    <row r="13" spans="1:10" ht="21.6">
      <c r="A13" s="782"/>
      <c r="B13" s="468"/>
      <c r="C13" s="479" t="s">
        <v>296</v>
      </c>
      <c r="D13" s="480" t="s">
        <v>374</v>
      </c>
      <c r="E13" s="433" t="s">
        <v>375</v>
      </c>
      <c r="F13" s="434" t="s">
        <v>376</v>
      </c>
      <c r="G13" s="524" t="s">
        <v>377</v>
      </c>
      <c r="H13" s="341"/>
      <c r="I13" s="341"/>
      <c r="J13" s="334"/>
    </row>
    <row r="14" spans="1:10" ht="21.6">
      <c r="A14" s="782"/>
      <c r="B14" s="505"/>
      <c r="C14" s="506" t="s">
        <v>297</v>
      </c>
      <c r="D14" s="507" t="s">
        <v>374</v>
      </c>
      <c r="E14" s="508" t="s">
        <v>378</v>
      </c>
      <c r="F14" s="509" t="s">
        <v>369</v>
      </c>
      <c r="G14" s="526" t="s">
        <v>380</v>
      </c>
      <c r="H14" s="341"/>
      <c r="I14" s="341"/>
      <c r="J14" s="334"/>
    </row>
    <row r="15" spans="1:10" ht="13.2">
      <c r="A15" s="782"/>
      <c r="B15" s="518" t="s">
        <v>298</v>
      </c>
      <c r="C15" s="519"/>
      <c r="D15" s="520"/>
      <c r="E15" s="521"/>
      <c r="F15" s="522"/>
      <c r="G15" s="523"/>
      <c r="H15" s="341"/>
      <c r="I15" s="341"/>
      <c r="J15" s="334"/>
    </row>
    <row r="16" spans="1:10" ht="32.4">
      <c r="A16" s="782"/>
      <c r="B16" s="468"/>
      <c r="C16" s="479" t="s">
        <v>299</v>
      </c>
      <c r="D16" s="480" t="s">
        <v>381</v>
      </c>
      <c r="E16" s="433" t="s">
        <v>378</v>
      </c>
      <c r="F16" s="434" t="s">
        <v>369</v>
      </c>
      <c r="G16" s="524" t="s">
        <v>382</v>
      </c>
      <c r="H16" s="341"/>
      <c r="I16" s="341"/>
      <c r="J16" s="334"/>
    </row>
    <row r="17" spans="1:10" ht="32.4">
      <c r="A17" s="782"/>
      <c r="B17" s="468"/>
      <c r="C17" s="479" t="s">
        <v>300</v>
      </c>
      <c r="D17" s="480" t="s">
        <v>383</v>
      </c>
      <c r="E17" s="433" t="s">
        <v>378</v>
      </c>
      <c r="F17" s="434" t="s">
        <v>371</v>
      </c>
      <c r="G17" s="524" t="s">
        <v>382</v>
      </c>
      <c r="H17" s="341"/>
      <c r="I17" s="341"/>
      <c r="J17" s="334"/>
    </row>
    <row r="18" spans="1:10" ht="32.4">
      <c r="A18" s="782"/>
      <c r="B18" s="468"/>
      <c r="C18" s="479" t="s">
        <v>301</v>
      </c>
      <c r="D18" s="480" t="s">
        <v>384</v>
      </c>
      <c r="E18" s="433" t="s">
        <v>375</v>
      </c>
      <c r="F18" s="434" t="s">
        <v>369</v>
      </c>
      <c r="G18" s="524" t="s">
        <v>385</v>
      </c>
      <c r="H18" s="341"/>
      <c r="I18" s="341"/>
      <c r="J18" s="334"/>
    </row>
    <row r="19" spans="1:10" ht="32.4">
      <c r="A19" s="782"/>
      <c r="B19" s="468"/>
      <c r="C19" s="479" t="s">
        <v>302</v>
      </c>
      <c r="D19" s="480" t="s">
        <v>386</v>
      </c>
      <c r="E19" s="433" t="s">
        <v>378</v>
      </c>
      <c r="F19" s="434" t="s">
        <v>371</v>
      </c>
      <c r="G19" s="524" t="s">
        <v>382</v>
      </c>
      <c r="H19" s="341"/>
      <c r="I19" s="341"/>
      <c r="J19" s="334"/>
    </row>
    <row r="20" spans="1:10" ht="21.6">
      <c r="A20" s="782"/>
      <c r="B20" s="468"/>
      <c r="C20" s="479" t="s">
        <v>303</v>
      </c>
      <c r="D20" s="480" t="s">
        <v>384</v>
      </c>
      <c r="E20" s="433" t="s">
        <v>375</v>
      </c>
      <c r="F20" s="434" t="s">
        <v>369</v>
      </c>
      <c r="G20" s="524" t="s">
        <v>385</v>
      </c>
      <c r="H20" s="341"/>
      <c r="I20" s="341"/>
      <c r="J20" s="334"/>
    </row>
    <row r="21" spans="1:10" ht="13.2">
      <c r="A21" s="782"/>
      <c r="B21" s="505"/>
      <c r="C21" s="506" t="s">
        <v>304</v>
      </c>
      <c r="D21" s="507" t="s">
        <v>387</v>
      </c>
      <c r="E21" s="508" t="s">
        <v>375</v>
      </c>
      <c r="F21" s="509" t="s">
        <v>369</v>
      </c>
      <c r="G21" s="526" t="s">
        <v>388</v>
      </c>
      <c r="H21" s="341"/>
      <c r="I21" s="341"/>
      <c r="J21" s="334"/>
    </row>
    <row r="22" spans="1:10" ht="13.2">
      <c r="A22" s="782"/>
      <c r="B22" s="518" t="s">
        <v>305</v>
      </c>
      <c r="C22" s="519"/>
      <c r="D22" s="520"/>
      <c r="E22" s="521"/>
      <c r="F22" s="522"/>
      <c r="G22" s="523"/>
      <c r="H22" s="341"/>
      <c r="I22" s="341"/>
      <c r="J22" s="334"/>
    </row>
    <row r="23" spans="1:10" ht="24">
      <c r="A23" s="782"/>
      <c r="B23" s="468"/>
      <c r="C23" s="479" t="s">
        <v>306</v>
      </c>
      <c r="D23" s="480" t="s">
        <v>389</v>
      </c>
      <c r="E23" s="433" t="s">
        <v>375</v>
      </c>
      <c r="F23" s="434" t="s">
        <v>369</v>
      </c>
      <c r="G23" s="524" t="s">
        <v>390</v>
      </c>
      <c r="H23" s="341"/>
      <c r="I23" s="341"/>
      <c r="J23" s="334"/>
    </row>
    <row r="24" spans="1:10" ht="13.2">
      <c r="A24" s="782"/>
      <c r="B24" s="468"/>
      <c r="C24" s="479" t="s">
        <v>307</v>
      </c>
      <c r="D24" s="480" t="s">
        <v>391</v>
      </c>
      <c r="E24" s="433" t="s">
        <v>392</v>
      </c>
      <c r="F24" s="434" t="s">
        <v>369</v>
      </c>
      <c r="G24" s="524" t="s">
        <v>393</v>
      </c>
      <c r="H24" s="341"/>
      <c r="I24" s="341"/>
      <c r="J24" s="334"/>
    </row>
    <row r="25" spans="1:10" ht="13.2">
      <c r="A25" s="782"/>
      <c r="B25" s="468"/>
      <c r="C25" s="479" t="s">
        <v>308</v>
      </c>
      <c r="D25" s="480" t="s">
        <v>394</v>
      </c>
      <c r="E25" s="433" t="s">
        <v>375</v>
      </c>
      <c r="F25" s="434" t="s">
        <v>369</v>
      </c>
      <c r="G25" s="524" t="s">
        <v>395</v>
      </c>
      <c r="H25" s="341"/>
      <c r="I25" s="341"/>
      <c r="J25" s="334"/>
    </row>
    <row r="26" spans="1:10" ht="24">
      <c r="A26" s="782"/>
      <c r="B26" s="505"/>
      <c r="C26" s="506" t="s">
        <v>309</v>
      </c>
      <c r="D26" s="507" t="s">
        <v>396</v>
      </c>
      <c r="E26" s="508" t="s">
        <v>397</v>
      </c>
      <c r="F26" s="509" t="s">
        <v>369</v>
      </c>
      <c r="G26" s="526" t="s">
        <v>398</v>
      </c>
      <c r="H26" s="341"/>
      <c r="I26" s="341"/>
      <c r="J26" s="334"/>
    </row>
    <row r="27" spans="1:10" ht="13.2">
      <c r="A27" s="782"/>
      <c r="B27" s="518" t="s">
        <v>310</v>
      </c>
      <c r="C27" s="519"/>
      <c r="D27" s="520"/>
      <c r="E27" s="521"/>
      <c r="F27" s="522"/>
      <c r="G27" s="523"/>
      <c r="H27" s="341"/>
      <c r="I27" s="341"/>
      <c r="J27" s="334"/>
    </row>
    <row r="28" spans="1:10" ht="32.4">
      <c r="A28" s="782"/>
      <c r="B28" s="468"/>
      <c r="C28" s="479" t="s">
        <v>311</v>
      </c>
      <c r="D28" s="480" t="s">
        <v>399</v>
      </c>
      <c r="E28" s="433" t="s">
        <v>392</v>
      </c>
      <c r="F28" s="434" t="s">
        <v>376</v>
      </c>
      <c r="G28" s="524" t="s">
        <v>400</v>
      </c>
      <c r="H28" s="341"/>
      <c r="I28" s="341"/>
      <c r="J28" s="334"/>
    </row>
    <row r="29" spans="1:10" ht="32.4">
      <c r="A29" s="782"/>
      <c r="B29" s="468"/>
      <c r="C29" s="479" t="s">
        <v>312</v>
      </c>
      <c r="D29" s="480" t="s">
        <v>401</v>
      </c>
      <c r="E29" s="433" t="s">
        <v>392</v>
      </c>
      <c r="F29" s="434" t="s">
        <v>376</v>
      </c>
      <c r="G29" s="524" t="s">
        <v>400</v>
      </c>
      <c r="H29" s="341"/>
      <c r="I29" s="341"/>
      <c r="J29" s="334"/>
    </row>
    <row r="30" spans="1:10" ht="32.4">
      <c r="A30" s="782"/>
      <c r="B30" s="468"/>
      <c r="C30" s="479" t="s">
        <v>313</v>
      </c>
      <c r="D30" s="480" t="s">
        <v>402</v>
      </c>
      <c r="E30" s="433" t="s">
        <v>392</v>
      </c>
      <c r="F30" s="434" t="s">
        <v>369</v>
      </c>
      <c r="G30" s="524" t="s">
        <v>400</v>
      </c>
      <c r="H30" s="341"/>
      <c r="I30" s="341"/>
      <c r="J30" s="334"/>
    </row>
    <row r="31" spans="1:10" ht="32.4">
      <c r="A31" s="782"/>
      <c r="B31" s="468"/>
      <c r="C31" s="479" t="s">
        <v>744</v>
      </c>
      <c r="D31" s="480" t="s">
        <v>743</v>
      </c>
      <c r="E31" s="433" t="s">
        <v>392</v>
      </c>
      <c r="F31" s="434" t="s">
        <v>741</v>
      </c>
      <c r="G31" s="524" t="s">
        <v>742</v>
      </c>
      <c r="H31" s="341"/>
      <c r="I31" s="341"/>
      <c r="J31" s="334"/>
    </row>
    <row r="32" spans="1:10" ht="32.4">
      <c r="A32" s="782"/>
      <c r="B32" s="468"/>
      <c r="C32" s="479" t="s">
        <v>738</v>
      </c>
      <c r="D32" s="480" t="s">
        <v>745</v>
      </c>
      <c r="E32" s="433" t="s">
        <v>392</v>
      </c>
      <c r="F32" s="434" t="s">
        <v>369</v>
      </c>
      <c r="G32" s="524" t="s">
        <v>400</v>
      </c>
      <c r="H32" s="341"/>
      <c r="I32" s="341"/>
      <c r="J32" s="334"/>
    </row>
    <row r="33" spans="1:10" ht="24">
      <c r="A33" s="782"/>
      <c r="B33" s="468"/>
      <c r="C33" s="479" t="s">
        <v>739</v>
      </c>
      <c r="D33" s="480" t="s">
        <v>403</v>
      </c>
      <c r="E33" s="433" t="s">
        <v>404</v>
      </c>
      <c r="F33" s="434" t="s">
        <v>369</v>
      </c>
      <c r="G33" s="524" t="s">
        <v>405</v>
      </c>
      <c r="H33" s="341"/>
      <c r="I33" s="341"/>
      <c r="J33" s="334"/>
    </row>
    <row r="34" spans="1:10" ht="21.6">
      <c r="A34" s="782"/>
      <c r="B34" s="505"/>
      <c r="C34" s="506" t="s">
        <v>740</v>
      </c>
      <c r="D34" s="507" t="s">
        <v>406</v>
      </c>
      <c r="E34" s="508" t="s">
        <v>392</v>
      </c>
      <c r="F34" s="509" t="s">
        <v>369</v>
      </c>
      <c r="G34" s="526" t="s">
        <v>400</v>
      </c>
      <c r="H34" s="341"/>
      <c r="I34" s="341"/>
      <c r="J34" s="334"/>
    </row>
    <row r="35" spans="1:10" ht="13.2">
      <c r="A35" s="782"/>
      <c r="B35" s="518" t="s">
        <v>314</v>
      </c>
      <c r="C35" s="519"/>
      <c r="D35" s="520"/>
      <c r="E35" s="521"/>
      <c r="F35" s="522"/>
      <c r="G35" s="523"/>
      <c r="H35" s="341"/>
      <c r="I35" s="341"/>
      <c r="J35" s="334"/>
    </row>
    <row r="36" spans="1:10" ht="21.6">
      <c r="A36" s="782"/>
      <c r="B36" s="468"/>
      <c r="C36" s="479" t="s">
        <v>315</v>
      </c>
      <c r="D36" s="480" t="s">
        <v>407</v>
      </c>
      <c r="E36" s="433" t="s">
        <v>408</v>
      </c>
      <c r="F36" s="434" t="s">
        <v>409</v>
      </c>
      <c r="G36" s="524" t="s">
        <v>410</v>
      </c>
      <c r="H36" s="341"/>
      <c r="I36" s="341"/>
      <c r="J36" s="334"/>
    </row>
    <row r="37" spans="1:10" ht="13.2">
      <c r="A37" s="782"/>
      <c r="B37" s="468"/>
      <c r="C37" s="624" t="s">
        <v>316</v>
      </c>
      <c r="D37" s="480" t="s">
        <v>411</v>
      </c>
      <c r="E37" s="433" t="s">
        <v>408</v>
      </c>
      <c r="F37" s="434" t="s">
        <v>409</v>
      </c>
      <c r="G37" s="524" t="s">
        <v>410</v>
      </c>
      <c r="H37" s="341"/>
      <c r="I37" s="341"/>
      <c r="J37" s="334"/>
    </row>
    <row r="38" spans="1:10" ht="21.6">
      <c r="A38" s="782"/>
      <c r="B38" s="468"/>
      <c r="C38" s="479" t="s">
        <v>317</v>
      </c>
      <c r="D38" s="480" t="s">
        <v>412</v>
      </c>
      <c r="E38" s="433" t="s">
        <v>408</v>
      </c>
      <c r="F38" s="434" t="s">
        <v>409</v>
      </c>
      <c r="G38" s="524" t="s">
        <v>410</v>
      </c>
      <c r="H38" s="341"/>
      <c r="I38" s="341"/>
      <c r="J38" s="334"/>
    </row>
    <row r="39" spans="1:10" ht="21.6">
      <c r="A39" s="782"/>
      <c r="B39" s="468"/>
      <c r="C39" s="479" t="s">
        <v>318</v>
      </c>
      <c r="D39" s="480" t="s">
        <v>413</v>
      </c>
      <c r="E39" s="433" t="s">
        <v>414</v>
      </c>
      <c r="F39" s="434" t="s">
        <v>371</v>
      </c>
      <c r="G39" s="524"/>
      <c r="H39" s="341"/>
      <c r="I39" s="341"/>
      <c r="J39" s="334"/>
    </row>
    <row r="40" spans="1:10" ht="32.4">
      <c r="A40" s="782"/>
      <c r="B40" s="468"/>
      <c r="C40" s="479" t="s">
        <v>319</v>
      </c>
      <c r="D40" s="480" t="s">
        <v>415</v>
      </c>
      <c r="E40" s="433" t="s">
        <v>408</v>
      </c>
      <c r="F40" s="434" t="s">
        <v>409</v>
      </c>
      <c r="G40" s="524" t="s">
        <v>416</v>
      </c>
      <c r="H40" s="341"/>
      <c r="I40" s="341"/>
      <c r="J40" s="334"/>
    </row>
    <row r="41" spans="1:10" ht="21.75" customHeight="1">
      <c r="A41" s="782"/>
      <c r="B41" s="468"/>
      <c r="C41" s="479" t="s">
        <v>320</v>
      </c>
      <c r="D41" s="480" t="s">
        <v>417</v>
      </c>
      <c r="E41" s="433" t="s">
        <v>408</v>
      </c>
      <c r="F41" s="434" t="s">
        <v>409</v>
      </c>
      <c r="G41" s="524" t="s">
        <v>418</v>
      </c>
      <c r="H41" s="341"/>
      <c r="I41" s="341"/>
      <c r="J41" s="334"/>
    </row>
    <row r="42" spans="1:10" ht="24">
      <c r="A42" s="782"/>
      <c r="B42" s="468"/>
      <c r="C42" s="479" t="s">
        <v>321</v>
      </c>
      <c r="D42" s="480" t="s">
        <v>419</v>
      </c>
      <c r="E42" s="433" t="s">
        <v>408</v>
      </c>
      <c r="F42" s="434" t="s">
        <v>371</v>
      </c>
      <c r="G42" s="524" t="s">
        <v>416</v>
      </c>
      <c r="H42" s="341"/>
      <c r="I42" s="341"/>
      <c r="J42" s="334"/>
    </row>
    <row r="43" spans="1:10" ht="21.6">
      <c r="A43" s="782"/>
      <c r="B43" s="505"/>
      <c r="C43" s="506" t="s">
        <v>322</v>
      </c>
      <c r="D43" s="507" t="s">
        <v>420</v>
      </c>
      <c r="E43" s="508" t="s">
        <v>408</v>
      </c>
      <c r="F43" s="509" t="s">
        <v>371</v>
      </c>
      <c r="G43" s="526" t="s">
        <v>421</v>
      </c>
      <c r="H43" s="341"/>
      <c r="I43" s="341"/>
      <c r="J43" s="334"/>
    </row>
    <row r="44" spans="1:10" ht="13.2">
      <c r="A44" s="780"/>
      <c r="B44" s="518" t="s">
        <v>323</v>
      </c>
      <c r="C44" s="519"/>
      <c r="D44" s="520"/>
      <c r="E44" s="521"/>
      <c r="F44" s="522"/>
      <c r="G44" s="523"/>
      <c r="H44" s="341"/>
      <c r="I44" s="341"/>
      <c r="J44" s="334"/>
    </row>
    <row r="45" spans="1:10" ht="13.2">
      <c r="A45" s="783"/>
      <c r="B45" s="468"/>
      <c r="C45" s="479" t="s">
        <v>324</v>
      </c>
      <c r="D45" s="480" t="s">
        <v>422</v>
      </c>
      <c r="E45" s="433" t="s">
        <v>423</v>
      </c>
      <c r="F45" s="434" t="s">
        <v>371</v>
      </c>
      <c r="G45" s="524" t="s">
        <v>424</v>
      </c>
      <c r="H45" s="341"/>
      <c r="I45" s="341"/>
      <c r="J45" s="334"/>
    </row>
    <row r="46" spans="1:10" ht="13.2">
      <c r="A46" s="781" t="s">
        <v>425</v>
      </c>
      <c r="B46" s="518" t="s">
        <v>326</v>
      </c>
      <c r="C46" s="519"/>
      <c r="D46" s="520"/>
      <c r="E46" s="521"/>
      <c r="F46" s="522"/>
      <c r="G46" s="523"/>
      <c r="H46" s="341"/>
      <c r="I46" s="341"/>
      <c r="J46" s="334"/>
    </row>
    <row r="47" spans="1:10" ht="13.2">
      <c r="A47" s="782"/>
      <c r="B47" s="468"/>
      <c r="C47" s="479" t="s">
        <v>327</v>
      </c>
      <c r="D47" s="480" t="s">
        <v>426</v>
      </c>
      <c r="E47" s="433" t="s">
        <v>427</v>
      </c>
      <c r="F47" s="434" t="s">
        <v>371</v>
      </c>
      <c r="G47" s="524" t="s">
        <v>428</v>
      </c>
      <c r="H47" s="341"/>
      <c r="I47" s="341"/>
      <c r="J47" s="334"/>
    </row>
    <row r="48" spans="1:10" ht="13.2">
      <c r="A48" s="782"/>
      <c r="B48" s="468"/>
      <c r="C48" s="624" t="s">
        <v>328</v>
      </c>
      <c r="D48" s="480" t="s">
        <v>429</v>
      </c>
      <c r="E48" s="433" t="s">
        <v>375</v>
      </c>
      <c r="F48" s="434" t="s">
        <v>430</v>
      </c>
      <c r="G48" s="524" t="s">
        <v>431</v>
      </c>
      <c r="H48" s="341"/>
      <c r="I48" s="341"/>
      <c r="J48" s="334"/>
    </row>
    <row r="49" spans="1:10" ht="13.2">
      <c r="A49" s="782"/>
      <c r="B49" s="505"/>
      <c r="C49" s="625" t="s">
        <v>329</v>
      </c>
      <c r="D49" s="507" t="s">
        <v>429</v>
      </c>
      <c r="E49" s="508" t="s">
        <v>408</v>
      </c>
      <c r="F49" s="509" t="s">
        <v>432</v>
      </c>
      <c r="G49" s="526"/>
      <c r="H49" s="341"/>
      <c r="I49" s="341"/>
      <c r="J49" s="334"/>
    </row>
    <row r="50" spans="1:10" ht="21.6">
      <c r="A50" s="782"/>
      <c r="B50" s="527"/>
      <c r="C50" s="637" t="s">
        <v>769</v>
      </c>
      <c r="D50" s="529" t="s">
        <v>770</v>
      </c>
      <c r="E50" s="530" t="s">
        <v>408</v>
      </c>
      <c r="F50" s="531" t="s">
        <v>371</v>
      </c>
      <c r="G50" s="532" t="s">
        <v>771</v>
      </c>
      <c r="H50" s="341"/>
      <c r="I50" s="341"/>
      <c r="J50" s="334"/>
    </row>
    <row r="51" spans="1:10" ht="13.2">
      <c r="A51" s="782"/>
      <c r="B51" s="518" t="s">
        <v>330</v>
      </c>
      <c r="C51" s="519"/>
      <c r="D51" s="520"/>
      <c r="E51" s="521"/>
      <c r="F51" s="522"/>
      <c r="G51" s="523"/>
      <c r="H51" s="341"/>
      <c r="I51" s="341"/>
      <c r="J51" s="334"/>
    </row>
    <row r="52" spans="1:10" ht="13.2">
      <c r="A52" s="782"/>
      <c r="B52" s="468"/>
      <c r="C52" s="479" t="s">
        <v>331</v>
      </c>
      <c r="D52" s="480" t="s">
        <v>433</v>
      </c>
      <c r="E52" s="433" t="s">
        <v>427</v>
      </c>
      <c r="F52" s="434" t="s">
        <v>371</v>
      </c>
      <c r="G52" s="524" t="s">
        <v>434</v>
      </c>
      <c r="H52" s="341"/>
      <c r="I52" s="341"/>
      <c r="J52" s="334"/>
    </row>
    <row r="53" spans="1:10" ht="13.2">
      <c r="A53" s="782"/>
      <c r="B53" s="468"/>
      <c r="C53" s="624" t="s">
        <v>332</v>
      </c>
      <c r="D53" s="480" t="s">
        <v>435</v>
      </c>
      <c r="E53" s="433" t="s">
        <v>375</v>
      </c>
      <c r="F53" s="434" t="s">
        <v>430</v>
      </c>
      <c r="G53" s="524" t="s">
        <v>431</v>
      </c>
      <c r="H53" s="341"/>
      <c r="I53" s="341"/>
      <c r="J53" s="334"/>
    </row>
    <row r="54" spans="1:10" ht="13.2">
      <c r="A54" s="782"/>
      <c r="B54" s="468"/>
      <c r="C54" s="624" t="s">
        <v>333</v>
      </c>
      <c r="D54" s="480" t="s">
        <v>435</v>
      </c>
      <c r="E54" s="433" t="s">
        <v>408</v>
      </c>
      <c r="F54" s="434" t="s">
        <v>432</v>
      </c>
      <c r="G54" s="524"/>
      <c r="H54" s="341"/>
      <c r="I54" s="341"/>
      <c r="J54" s="334"/>
    </row>
    <row r="55" spans="1:10" ht="13.2">
      <c r="A55" s="782"/>
      <c r="B55" s="505"/>
      <c r="C55" s="506" t="s">
        <v>334</v>
      </c>
      <c r="D55" s="507" t="s">
        <v>436</v>
      </c>
      <c r="E55" s="508" t="s">
        <v>408</v>
      </c>
      <c r="F55" s="509" t="s">
        <v>437</v>
      </c>
      <c r="G55" s="526"/>
      <c r="H55" s="341"/>
      <c r="I55" s="341"/>
      <c r="J55" s="334"/>
    </row>
    <row r="56" spans="1:10" ht="13.2">
      <c r="A56" s="782"/>
      <c r="B56" s="518" t="s">
        <v>335</v>
      </c>
      <c r="C56" s="519"/>
      <c r="D56" s="520"/>
      <c r="E56" s="521"/>
      <c r="F56" s="522"/>
      <c r="G56" s="523"/>
      <c r="H56" s="341"/>
      <c r="I56" s="341"/>
      <c r="J56" s="334"/>
    </row>
    <row r="57" spans="1:10" ht="21.6">
      <c r="A57" s="782"/>
      <c r="B57" s="505"/>
      <c r="C57" s="506" t="s">
        <v>336</v>
      </c>
      <c r="D57" s="507" t="s">
        <v>438</v>
      </c>
      <c r="E57" s="508" t="s">
        <v>427</v>
      </c>
      <c r="F57" s="509" t="s">
        <v>371</v>
      </c>
      <c r="G57" s="526" t="s">
        <v>439</v>
      </c>
      <c r="H57" s="341"/>
      <c r="I57" s="341"/>
      <c r="J57" s="334"/>
    </row>
    <row r="58" spans="1:10" ht="13.2">
      <c r="A58" s="782"/>
      <c r="B58" s="518" t="s">
        <v>337</v>
      </c>
      <c r="C58" s="519"/>
      <c r="D58" s="520"/>
      <c r="E58" s="521"/>
      <c r="F58" s="522"/>
      <c r="G58" s="523"/>
      <c r="H58" s="341"/>
      <c r="I58" s="341"/>
      <c r="J58" s="334"/>
    </row>
    <row r="59" spans="1:10" ht="13.2">
      <c r="A59" s="782"/>
      <c r="B59" s="468"/>
      <c r="C59" s="479" t="s">
        <v>338</v>
      </c>
      <c r="D59" s="480" t="s">
        <v>440</v>
      </c>
      <c r="E59" s="433" t="s">
        <v>408</v>
      </c>
      <c r="F59" s="434" t="s">
        <v>369</v>
      </c>
      <c r="G59" s="524"/>
      <c r="H59" s="341"/>
      <c r="I59" s="341"/>
      <c r="J59" s="334"/>
    </row>
    <row r="60" spans="1:10" ht="24">
      <c r="A60" s="782"/>
      <c r="B60" s="505"/>
      <c r="C60" s="506" t="s">
        <v>339</v>
      </c>
      <c r="D60" s="507" t="s">
        <v>441</v>
      </c>
      <c r="E60" s="508" t="s">
        <v>408</v>
      </c>
      <c r="F60" s="509" t="s">
        <v>442</v>
      </c>
      <c r="G60" s="526"/>
      <c r="H60" s="341"/>
      <c r="I60" s="341"/>
      <c r="J60" s="334"/>
    </row>
    <row r="61" spans="1:10" ht="13.2">
      <c r="A61" s="782"/>
      <c r="B61" s="518" t="s">
        <v>340</v>
      </c>
      <c r="C61" s="519"/>
      <c r="D61" s="520"/>
      <c r="E61" s="521"/>
      <c r="F61" s="522"/>
      <c r="G61" s="523"/>
      <c r="H61" s="341"/>
      <c r="I61" s="341"/>
      <c r="J61" s="334"/>
    </row>
    <row r="62" spans="1:10" ht="24">
      <c r="A62" s="782"/>
      <c r="B62" s="468"/>
      <c r="C62" s="479" t="s">
        <v>341</v>
      </c>
      <c r="D62" s="480" t="s">
        <v>443</v>
      </c>
      <c r="E62" s="433" t="s">
        <v>408</v>
      </c>
      <c r="F62" s="434" t="s">
        <v>444</v>
      </c>
      <c r="G62" s="524"/>
      <c r="H62" s="341"/>
      <c r="I62" s="341"/>
      <c r="J62" s="334"/>
    </row>
    <row r="63" spans="1:10" ht="13.2">
      <c r="A63" s="782"/>
      <c r="B63" s="468"/>
      <c r="C63" s="479" t="s">
        <v>342</v>
      </c>
      <c r="D63" s="480" t="s">
        <v>445</v>
      </c>
      <c r="E63" s="433" t="s">
        <v>408</v>
      </c>
      <c r="F63" s="434" t="s">
        <v>371</v>
      </c>
      <c r="G63" s="524"/>
      <c r="H63" s="341"/>
      <c r="I63" s="341"/>
      <c r="J63" s="334"/>
    </row>
    <row r="64" spans="1:10" ht="13.2">
      <c r="A64" s="782"/>
      <c r="B64" s="505"/>
      <c r="C64" s="506" t="s">
        <v>343</v>
      </c>
      <c r="D64" s="507" t="s">
        <v>446</v>
      </c>
      <c r="E64" s="508" t="s">
        <v>408</v>
      </c>
      <c r="F64" s="509" t="s">
        <v>447</v>
      </c>
      <c r="G64" s="526"/>
      <c r="H64" s="341"/>
      <c r="I64" s="341"/>
      <c r="J64" s="334"/>
    </row>
    <row r="65" spans="1:10" ht="13.2">
      <c r="A65" s="782"/>
      <c r="B65" s="518" t="s">
        <v>344</v>
      </c>
      <c r="C65" s="519"/>
      <c r="D65" s="520"/>
      <c r="E65" s="521"/>
      <c r="F65" s="522"/>
      <c r="G65" s="523"/>
      <c r="H65" s="341"/>
      <c r="I65" s="341"/>
      <c r="J65" s="334"/>
    </row>
    <row r="66" spans="1:10" ht="13.2">
      <c r="A66" s="782"/>
      <c r="B66" s="468"/>
      <c r="C66" s="479" t="s">
        <v>345</v>
      </c>
      <c r="D66" s="480" t="s">
        <v>448</v>
      </c>
      <c r="E66" s="433" t="s">
        <v>408</v>
      </c>
      <c r="F66" s="434" t="s">
        <v>371</v>
      </c>
      <c r="G66" s="524"/>
      <c r="H66" s="341"/>
      <c r="I66" s="341"/>
      <c r="J66" s="334"/>
    </row>
    <row r="67" spans="1:10" ht="24">
      <c r="A67" s="782"/>
      <c r="B67" s="468"/>
      <c r="C67" s="479" t="s">
        <v>346</v>
      </c>
      <c r="D67" s="480" t="s">
        <v>449</v>
      </c>
      <c r="E67" s="433" t="s">
        <v>408</v>
      </c>
      <c r="F67" s="434" t="s">
        <v>369</v>
      </c>
      <c r="G67" s="524"/>
      <c r="H67" s="341"/>
      <c r="I67" s="341"/>
      <c r="J67" s="334"/>
    </row>
    <row r="68" spans="1:10" ht="24">
      <c r="A68" s="782"/>
      <c r="B68" s="505"/>
      <c r="C68" s="506" t="s">
        <v>347</v>
      </c>
      <c r="D68" s="507" t="s">
        <v>450</v>
      </c>
      <c r="E68" s="508" t="s">
        <v>408</v>
      </c>
      <c r="F68" s="509" t="s">
        <v>369</v>
      </c>
      <c r="G68" s="526"/>
      <c r="H68" s="341"/>
      <c r="I68" s="341"/>
      <c r="J68" s="334"/>
    </row>
    <row r="69" spans="1:10" ht="13.2">
      <c r="A69" s="782"/>
      <c r="B69" s="518" t="s">
        <v>348</v>
      </c>
      <c r="C69" s="519"/>
      <c r="D69" s="520"/>
      <c r="E69" s="521"/>
      <c r="F69" s="522"/>
      <c r="G69" s="523"/>
      <c r="H69" s="341"/>
      <c r="I69" s="341"/>
      <c r="J69" s="334"/>
    </row>
    <row r="70" spans="1:10" ht="22.5" customHeight="1">
      <c r="A70" s="782"/>
      <c r="B70" s="468"/>
      <c r="C70" s="479" t="s">
        <v>349</v>
      </c>
      <c r="D70" s="480" t="s">
        <v>451</v>
      </c>
      <c r="E70" s="433" t="s">
        <v>408</v>
      </c>
      <c r="F70" s="434" t="s">
        <v>371</v>
      </c>
      <c r="G70" s="524" t="s">
        <v>452</v>
      </c>
      <c r="H70" s="341"/>
      <c r="I70" s="341"/>
      <c r="J70" s="334"/>
    </row>
    <row r="71" spans="1:10" ht="24">
      <c r="A71" s="782"/>
      <c r="B71" s="468"/>
      <c r="C71" s="479" t="s">
        <v>350</v>
      </c>
      <c r="D71" s="480" t="s">
        <v>453</v>
      </c>
      <c r="E71" s="433" t="s">
        <v>408</v>
      </c>
      <c r="F71" s="434" t="s">
        <v>444</v>
      </c>
      <c r="G71" s="524" t="s">
        <v>454</v>
      </c>
      <c r="H71" s="341"/>
      <c r="I71" s="341"/>
      <c r="J71" s="334"/>
    </row>
    <row r="72" spans="1:10" ht="21.6">
      <c r="A72" s="782"/>
      <c r="B72" s="468"/>
      <c r="C72" s="479" t="s">
        <v>351</v>
      </c>
      <c r="D72" s="480" t="s">
        <v>455</v>
      </c>
      <c r="E72" s="433" t="s">
        <v>408</v>
      </c>
      <c r="F72" s="434" t="s">
        <v>371</v>
      </c>
      <c r="G72" s="524" t="s">
        <v>456</v>
      </c>
      <c r="H72" s="341"/>
      <c r="I72" s="341"/>
      <c r="J72" s="334"/>
    </row>
    <row r="73" spans="1:10" ht="13.2">
      <c r="A73" s="782"/>
      <c r="B73" s="505"/>
      <c r="C73" s="506" t="s">
        <v>352</v>
      </c>
      <c r="D73" s="507" t="s">
        <v>457</v>
      </c>
      <c r="E73" s="508" t="s">
        <v>408</v>
      </c>
      <c r="F73" s="509" t="s">
        <v>442</v>
      </c>
      <c r="G73" s="526"/>
      <c r="H73" s="341"/>
      <c r="I73" s="341"/>
      <c r="J73" s="334"/>
    </row>
    <row r="74" spans="1:10" ht="13.2">
      <c r="A74" s="782"/>
      <c r="B74" s="518" t="s">
        <v>353</v>
      </c>
      <c r="C74" s="519"/>
      <c r="D74" s="520"/>
      <c r="E74" s="521"/>
      <c r="F74" s="522"/>
      <c r="G74" s="523"/>
      <c r="H74" s="341"/>
      <c r="I74" s="341"/>
      <c r="J74" s="334"/>
    </row>
    <row r="75" spans="1:10" ht="13.2">
      <c r="A75" s="782"/>
      <c r="B75" s="527"/>
      <c r="C75" s="528" t="s">
        <v>354</v>
      </c>
      <c r="D75" s="529" t="s">
        <v>754</v>
      </c>
      <c r="E75" s="530" t="s">
        <v>408</v>
      </c>
      <c r="F75" s="531" t="s">
        <v>430</v>
      </c>
      <c r="G75" s="532"/>
      <c r="H75" s="341"/>
      <c r="I75" s="341"/>
      <c r="J75" s="334"/>
    </row>
    <row r="76" spans="1:10" ht="13.2">
      <c r="A76" s="782"/>
      <c r="B76" s="505"/>
      <c r="C76" s="506" t="s">
        <v>753</v>
      </c>
      <c r="D76" s="507" t="s">
        <v>458</v>
      </c>
      <c r="E76" s="508" t="s">
        <v>747</v>
      </c>
      <c r="F76" s="509" t="s">
        <v>371</v>
      </c>
      <c r="G76" s="526" t="s">
        <v>459</v>
      </c>
      <c r="H76" s="341"/>
      <c r="I76" s="341"/>
      <c r="J76" s="334"/>
    </row>
    <row r="77" spans="1:10" ht="13.2">
      <c r="A77" s="780"/>
      <c r="B77" s="518" t="s">
        <v>355</v>
      </c>
      <c r="C77" s="519"/>
      <c r="D77" s="520"/>
      <c r="E77" s="521"/>
      <c r="F77" s="522"/>
      <c r="G77" s="523"/>
      <c r="H77" s="341"/>
      <c r="I77" s="341"/>
      <c r="J77" s="334"/>
    </row>
    <row r="78" spans="1:10" ht="24">
      <c r="A78" s="780"/>
      <c r="B78" s="527"/>
      <c r="C78" s="528" t="s">
        <v>356</v>
      </c>
      <c r="D78" s="529" t="s">
        <v>460</v>
      </c>
      <c r="E78" s="530" t="s">
        <v>408</v>
      </c>
      <c r="F78" s="531" t="s">
        <v>696</v>
      </c>
      <c r="G78" s="532" t="s">
        <v>746</v>
      </c>
      <c r="H78" s="341"/>
      <c r="I78" s="341"/>
      <c r="J78" s="334"/>
    </row>
    <row r="79" spans="1:10" ht="24">
      <c r="A79" s="780"/>
      <c r="B79" s="505"/>
      <c r="C79" s="506" t="s">
        <v>755</v>
      </c>
      <c r="D79" s="507" t="s">
        <v>460</v>
      </c>
      <c r="E79" s="508" t="s">
        <v>747</v>
      </c>
      <c r="F79" s="509" t="s">
        <v>371</v>
      </c>
      <c r="G79" s="526" t="s">
        <v>719</v>
      </c>
      <c r="H79" s="341"/>
      <c r="I79" s="341"/>
      <c r="J79" s="334"/>
    </row>
    <row r="80" spans="1:10" ht="13.2">
      <c r="A80" s="781" t="s">
        <v>462</v>
      </c>
      <c r="B80" s="518" t="s">
        <v>358</v>
      </c>
      <c r="C80" s="519"/>
      <c r="D80" s="520"/>
      <c r="E80" s="521"/>
      <c r="F80" s="522"/>
      <c r="G80" s="523"/>
      <c r="H80" s="341"/>
      <c r="I80" s="341"/>
      <c r="J80" s="334"/>
    </row>
    <row r="81" spans="1:10" ht="13.2">
      <c r="A81" s="782"/>
      <c r="B81" s="527"/>
      <c r="C81" s="528" t="s">
        <v>359</v>
      </c>
      <c r="D81" s="529" t="s">
        <v>463</v>
      </c>
      <c r="E81" s="530" t="s">
        <v>375</v>
      </c>
      <c r="F81" s="531" t="s">
        <v>371</v>
      </c>
      <c r="G81" s="532"/>
      <c r="H81" s="341"/>
      <c r="I81" s="341"/>
      <c r="J81" s="334"/>
    </row>
    <row r="82" spans="1:10" ht="13.2">
      <c r="A82" s="782"/>
      <c r="B82" s="505"/>
      <c r="C82" s="506" t="s">
        <v>759</v>
      </c>
      <c r="D82" s="485" t="s">
        <v>758</v>
      </c>
      <c r="E82" s="508" t="s">
        <v>760</v>
      </c>
      <c r="F82" s="509" t="s">
        <v>369</v>
      </c>
      <c r="G82" s="526"/>
      <c r="H82" s="341"/>
      <c r="I82" s="341"/>
      <c r="J82" s="334"/>
    </row>
    <row r="83" spans="1:10" ht="13.2">
      <c r="A83" s="782"/>
      <c r="B83" s="518" t="s">
        <v>360</v>
      </c>
      <c r="C83" s="519"/>
      <c r="D83" s="520"/>
      <c r="E83" s="521"/>
      <c r="F83" s="522"/>
      <c r="G83" s="523"/>
      <c r="H83" s="341"/>
      <c r="I83" s="341"/>
      <c r="J83" s="334"/>
    </row>
    <row r="84" spans="1:10" ht="36">
      <c r="A84" s="782"/>
      <c r="B84" s="468"/>
      <c r="C84" s="479" t="s">
        <v>361</v>
      </c>
      <c r="D84" s="480" t="s">
        <v>464</v>
      </c>
      <c r="E84" s="433"/>
      <c r="F84" s="434" t="s">
        <v>369</v>
      </c>
      <c r="G84" s="524"/>
      <c r="H84" s="341"/>
      <c r="I84" s="341"/>
      <c r="J84" s="334"/>
    </row>
    <row r="85" spans="1:10" ht="36">
      <c r="A85" s="782"/>
      <c r="B85" s="468"/>
      <c r="C85" s="479" t="s">
        <v>362</v>
      </c>
      <c r="D85" s="480" t="s">
        <v>464</v>
      </c>
      <c r="E85" s="433"/>
      <c r="F85" s="434" t="s">
        <v>371</v>
      </c>
      <c r="G85" s="524"/>
      <c r="H85" s="341"/>
      <c r="I85" s="341"/>
      <c r="J85" s="334"/>
    </row>
    <row r="86" spans="1:10" ht="21.6">
      <c r="A86" s="782"/>
      <c r="B86" s="468"/>
      <c r="C86" s="479" t="s">
        <v>363</v>
      </c>
      <c r="D86" s="480" t="s">
        <v>465</v>
      </c>
      <c r="E86" s="433"/>
      <c r="F86" s="434" t="s">
        <v>369</v>
      </c>
      <c r="G86" s="524"/>
      <c r="H86" s="341"/>
      <c r="I86" s="341"/>
      <c r="J86" s="334"/>
    </row>
    <row r="87" spans="1:10" ht="21.6">
      <c r="A87" s="782"/>
      <c r="B87" s="468"/>
      <c r="C87" s="479" t="s">
        <v>364</v>
      </c>
      <c r="D87" s="480" t="s">
        <v>465</v>
      </c>
      <c r="E87" s="433"/>
      <c r="F87" s="434" t="s">
        <v>371</v>
      </c>
      <c r="G87" s="524"/>
      <c r="H87" s="341"/>
      <c r="I87" s="341"/>
      <c r="J87" s="334"/>
    </row>
    <row r="88" spans="1:10" ht="13.2">
      <c r="A88" s="782"/>
      <c r="B88" s="510" t="s">
        <v>365</v>
      </c>
      <c r="C88" s="511"/>
      <c r="D88" s="512"/>
      <c r="E88" s="513"/>
      <c r="F88" s="514"/>
      <c r="G88" s="525"/>
      <c r="H88" s="341"/>
      <c r="I88" s="341"/>
      <c r="J88" s="334"/>
    </row>
    <row r="89" spans="1:10" ht="24">
      <c r="A89" s="784"/>
      <c r="B89" s="527"/>
      <c r="C89" s="528" t="s">
        <v>366</v>
      </c>
      <c r="D89" s="529" t="s">
        <v>466</v>
      </c>
      <c r="E89" s="530"/>
      <c r="F89" s="531" t="s">
        <v>376</v>
      </c>
      <c r="G89" s="532"/>
      <c r="H89" s="341"/>
      <c r="I89" s="341"/>
      <c r="J89" s="334"/>
    </row>
    <row r="90" spans="1:10" ht="8.25" customHeight="1">
      <c r="A90" s="335"/>
      <c r="C90" s="334"/>
      <c r="F90" s="335"/>
      <c r="G90" s="334"/>
      <c r="H90" s="334"/>
      <c r="I90" s="334"/>
      <c r="J90" s="334"/>
    </row>
    <row r="91" spans="1:10" ht="18" customHeight="1">
      <c r="A91" s="773" t="s">
        <v>2</v>
      </c>
      <c r="B91" s="773"/>
      <c r="C91" s="773"/>
      <c r="D91" s="773"/>
      <c r="E91" s="773"/>
      <c r="F91" s="773"/>
      <c r="G91" s="773"/>
      <c r="H91" s="334"/>
      <c r="I91" s="334"/>
      <c r="J91" s="334"/>
    </row>
  </sheetData>
  <mergeCells count="8">
    <mergeCell ref="I5:J5"/>
    <mergeCell ref="A91:G91"/>
    <mergeCell ref="A3:G3"/>
    <mergeCell ref="A5:C5"/>
    <mergeCell ref="A6:A9"/>
    <mergeCell ref="A10:A45"/>
    <mergeCell ref="A46:A79"/>
    <mergeCell ref="A80:A89"/>
  </mergeCells>
  <phoneticPr fontId="2"/>
  <printOptions horizontalCentered="1"/>
  <pageMargins left="0.59055118110236227" right="0.47244094488188981" top="0.51181102362204722" bottom="0.51181102362204722" header="0.35433070866141736" footer="0.31496062992125984"/>
  <pageSetup paperSize="9" scale="75" firstPageNumber="9" fitToHeight="3" orientation="portrait" r:id="rId1"/>
  <headerFooter alignWithMargins="0">
    <oddHeader>&amp;Rプレシス本厚木コンフォート</oddHeader>
  </headerFooter>
  <rowBreaks count="1" manualBreakCount="1">
    <brk id="45"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AZ98"/>
  <sheetViews>
    <sheetView zoomScaleNormal="100" zoomScaleSheetLayoutView="100" workbookViewId="0">
      <selection activeCell="F31" sqref="F31"/>
    </sheetView>
  </sheetViews>
  <sheetFormatPr defaultColWidth="9" defaultRowHeight="12"/>
  <cols>
    <col min="1" max="1" width="4.88671875" style="1" customWidth="1"/>
    <col min="2" max="2" width="25" style="2" customWidth="1"/>
    <col min="3" max="3" width="32.6640625" style="3" hidden="1" customWidth="1"/>
    <col min="4" max="4" width="20.6640625" style="3" hidden="1" customWidth="1"/>
    <col min="5" max="5" width="28.6640625" style="3" hidden="1" customWidth="1"/>
    <col min="6" max="6" width="5.109375" style="4" hidden="1" customWidth="1"/>
    <col min="7" max="7" width="9.88671875" style="5" hidden="1" customWidth="1"/>
    <col min="8" max="8" width="6.6640625" style="6" hidden="1" customWidth="1"/>
    <col min="9" max="9" width="9.6640625" style="5" hidden="1" customWidth="1"/>
    <col min="10" max="16" width="3.88671875" style="7" hidden="1" customWidth="1"/>
    <col min="17" max="47" width="5.88671875" style="8" customWidth="1"/>
    <col min="48" max="48" width="8.6640625" style="9" customWidth="1"/>
    <col min="49" max="49" width="5.33203125" style="10" customWidth="1"/>
    <col min="50" max="50" width="10" style="11" customWidth="1"/>
    <col min="51" max="51" width="10.88671875" style="1" customWidth="1"/>
    <col min="52" max="52" width="6.6640625" style="6" customWidth="1"/>
    <col min="53" max="53" width="8.88671875" style="1" customWidth="1"/>
    <col min="54" max="16384" width="9" style="1"/>
  </cols>
  <sheetData>
    <row r="1" spans="1:52" ht="6" customHeight="1"/>
    <row r="2" spans="1:52" ht="18.75" customHeight="1">
      <c r="A2" s="12" t="s">
        <v>776</v>
      </c>
      <c r="G2" s="13"/>
      <c r="H2" s="14"/>
      <c r="I2" s="13"/>
      <c r="J2" s="15"/>
      <c r="K2" s="15"/>
      <c r="L2" s="15"/>
      <c r="M2" s="15"/>
      <c r="N2" s="15"/>
      <c r="O2" s="15"/>
      <c r="P2" s="15"/>
      <c r="AV2" s="16" t="s">
        <v>209</v>
      </c>
      <c r="AW2" s="17"/>
      <c r="AZ2" s="14"/>
    </row>
    <row r="3" spans="1:52" ht="6.75" customHeight="1" thickBot="1">
      <c r="A3" s="18">
        <v>0.1</v>
      </c>
      <c r="G3" s="13"/>
      <c r="H3" s="14"/>
      <c r="I3" s="13"/>
      <c r="J3" s="15"/>
      <c r="K3" s="15"/>
      <c r="L3" s="15"/>
      <c r="M3" s="15"/>
      <c r="N3" s="15"/>
      <c r="O3" s="15"/>
      <c r="P3" s="15"/>
      <c r="R3" s="489">
        <v>0.1</v>
      </c>
      <c r="S3" s="489">
        <v>0.1</v>
      </c>
      <c r="T3" s="489">
        <v>0.1</v>
      </c>
      <c r="U3" s="489">
        <v>0.1</v>
      </c>
      <c r="V3" s="489">
        <v>0.1</v>
      </c>
      <c r="W3" s="489">
        <v>0.1</v>
      </c>
      <c r="X3" s="489">
        <v>0.1</v>
      </c>
      <c r="Y3" s="489">
        <v>0.1</v>
      </c>
      <c r="Z3" s="489">
        <v>0.1</v>
      </c>
      <c r="AA3" s="489">
        <v>0.1</v>
      </c>
      <c r="AB3" s="489">
        <v>0.1</v>
      </c>
      <c r="AC3" s="489">
        <v>0.1</v>
      </c>
      <c r="AD3" s="489">
        <v>0.1</v>
      </c>
      <c r="AE3" s="489">
        <v>0.1</v>
      </c>
      <c r="AF3" s="489">
        <v>0.1</v>
      </c>
      <c r="AG3" s="489">
        <v>0.1</v>
      </c>
      <c r="AH3" s="489">
        <v>0.1</v>
      </c>
      <c r="AI3" s="489">
        <v>0.1</v>
      </c>
      <c r="AJ3" s="489">
        <v>0.1</v>
      </c>
      <c r="AK3" s="489">
        <v>0.1</v>
      </c>
      <c r="AL3" s="489">
        <v>0.1</v>
      </c>
      <c r="AM3" s="489">
        <v>0.1</v>
      </c>
      <c r="AN3" s="489">
        <v>0.1</v>
      </c>
      <c r="AO3" s="489">
        <v>0.1</v>
      </c>
      <c r="AP3" s="489">
        <v>0.1</v>
      </c>
      <c r="AQ3" s="489">
        <v>0.1</v>
      </c>
      <c r="AR3" s="489">
        <v>0.1</v>
      </c>
      <c r="AS3" s="489">
        <v>0.1</v>
      </c>
      <c r="AT3" s="489">
        <v>0.1</v>
      </c>
      <c r="AU3" s="489">
        <v>0.1</v>
      </c>
      <c r="AW3" s="17"/>
      <c r="AZ3" s="14"/>
    </row>
    <row r="4" spans="1:52" ht="15.75" customHeight="1">
      <c r="A4" s="829" t="s">
        <v>9</v>
      </c>
      <c r="B4" s="831" t="s">
        <v>10</v>
      </c>
      <c r="C4" s="19" t="s">
        <v>3</v>
      </c>
      <c r="D4" s="20" t="s">
        <v>4</v>
      </c>
      <c r="E4" s="20" t="s">
        <v>5</v>
      </c>
      <c r="F4" s="20" t="s">
        <v>6</v>
      </c>
      <c r="G4" s="21" t="s">
        <v>7</v>
      </c>
      <c r="H4" s="22" t="s">
        <v>8</v>
      </c>
      <c r="I4" s="21" t="s">
        <v>11</v>
      </c>
      <c r="J4" s="23" t="s">
        <v>12</v>
      </c>
      <c r="K4" s="24"/>
      <c r="L4" s="24"/>
      <c r="M4" s="24"/>
      <c r="N4" s="24"/>
      <c r="O4" s="24"/>
      <c r="P4" s="24"/>
      <c r="Q4" s="25" t="s">
        <v>13</v>
      </c>
      <c r="R4" s="369">
        <v>2022</v>
      </c>
      <c r="S4" s="369">
        <v>2023</v>
      </c>
      <c r="T4" s="369">
        <v>2024</v>
      </c>
      <c r="U4" s="369">
        <v>2025</v>
      </c>
      <c r="V4" s="369">
        <v>2026</v>
      </c>
      <c r="W4" s="369">
        <v>2027</v>
      </c>
      <c r="X4" s="369">
        <v>2028</v>
      </c>
      <c r="Y4" s="369">
        <v>2029</v>
      </c>
      <c r="Z4" s="369">
        <v>2030</v>
      </c>
      <c r="AA4" s="369">
        <v>2031</v>
      </c>
      <c r="AB4" s="369">
        <v>2032</v>
      </c>
      <c r="AC4" s="369">
        <v>2033</v>
      </c>
      <c r="AD4" s="369">
        <v>2034</v>
      </c>
      <c r="AE4" s="369">
        <v>2035</v>
      </c>
      <c r="AF4" s="369">
        <v>2036</v>
      </c>
      <c r="AG4" s="369">
        <v>2037</v>
      </c>
      <c r="AH4" s="369">
        <v>2038</v>
      </c>
      <c r="AI4" s="369">
        <v>2039</v>
      </c>
      <c r="AJ4" s="369">
        <v>2040</v>
      </c>
      <c r="AK4" s="369">
        <v>2041</v>
      </c>
      <c r="AL4" s="369">
        <v>2042</v>
      </c>
      <c r="AM4" s="369">
        <v>2043</v>
      </c>
      <c r="AN4" s="369">
        <v>2044</v>
      </c>
      <c r="AO4" s="369">
        <v>2045</v>
      </c>
      <c r="AP4" s="369">
        <v>2046</v>
      </c>
      <c r="AQ4" s="369">
        <v>2047</v>
      </c>
      <c r="AR4" s="369">
        <v>2048</v>
      </c>
      <c r="AS4" s="369">
        <v>2049</v>
      </c>
      <c r="AT4" s="369">
        <v>2050</v>
      </c>
      <c r="AU4" s="370">
        <v>2051</v>
      </c>
      <c r="AV4" s="833" t="s">
        <v>14</v>
      </c>
      <c r="AW4" s="17"/>
      <c r="AX4" s="26"/>
      <c r="AZ4" s="27"/>
    </row>
    <row r="5" spans="1:52" ht="15.75" customHeight="1">
      <c r="A5" s="830"/>
      <c r="B5" s="832"/>
      <c r="C5" s="28"/>
      <c r="D5" s="29"/>
      <c r="E5" s="29"/>
      <c r="F5" s="29"/>
      <c r="G5" s="30"/>
      <c r="H5" s="31"/>
      <c r="I5" s="32"/>
      <c r="J5" s="33"/>
      <c r="K5" s="34"/>
      <c r="L5" s="34"/>
      <c r="M5" s="34"/>
      <c r="N5" s="34"/>
      <c r="O5" s="34"/>
      <c r="P5" s="34"/>
      <c r="Q5" s="25" t="s">
        <v>722</v>
      </c>
      <c r="R5" s="371">
        <v>9</v>
      </c>
      <c r="S5" s="371">
        <v>10</v>
      </c>
      <c r="T5" s="371">
        <v>11</v>
      </c>
      <c r="U5" s="371">
        <v>12</v>
      </c>
      <c r="V5" s="371">
        <v>13</v>
      </c>
      <c r="W5" s="371">
        <v>14</v>
      </c>
      <c r="X5" s="371">
        <v>15</v>
      </c>
      <c r="Y5" s="371">
        <v>16</v>
      </c>
      <c r="Z5" s="371">
        <v>17</v>
      </c>
      <c r="AA5" s="371">
        <v>18</v>
      </c>
      <c r="AB5" s="371">
        <v>19</v>
      </c>
      <c r="AC5" s="371">
        <v>20</v>
      </c>
      <c r="AD5" s="371">
        <v>21</v>
      </c>
      <c r="AE5" s="371">
        <v>22</v>
      </c>
      <c r="AF5" s="371">
        <v>23</v>
      </c>
      <c r="AG5" s="371">
        <v>24</v>
      </c>
      <c r="AH5" s="371">
        <v>25</v>
      </c>
      <c r="AI5" s="371">
        <v>26</v>
      </c>
      <c r="AJ5" s="371">
        <v>27</v>
      </c>
      <c r="AK5" s="371">
        <v>28</v>
      </c>
      <c r="AL5" s="371">
        <v>29</v>
      </c>
      <c r="AM5" s="371">
        <v>30</v>
      </c>
      <c r="AN5" s="371">
        <v>31</v>
      </c>
      <c r="AO5" s="371">
        <v>32</v>
      </c>
      <c r="AP5" s="371">
        <v>33</v>
      </c>
      <c r="AQ5" s="371">
        <v>34</v>
      </c>
      <c r="AR5" s="371">
        <v>35</v>
      </c>
      <c r="AS5" s="371">
        <v>36</v>
      </c>
      <c r="AT5" s="371">
        <v>37</v>
      </c>
      <c r="AU5" s="371">
        <v>38</v>
      </c>
      <c r="AV5" s="834"/>
      <c r="AW5" s="35"/>
      <c r="AX5" s="26"/>
      <c r="AZ5" s="27"/>
    </row>
    <row r="6" spans="1:52" ht="24" customHeight="1">
      <c r="A6" s="533" t="s">
        <v>367</v>
      </c>
      <c r="B6" s="801" t="s">
        <v>288</v>
      </c>
      <c r="C6" s="802"/>
      <c r="D6" s="802"/>
      <c r="E6" s="802"/>
      <c r="F6" s="802"/>
      <c r="G6" s="802"/>
      <c r="H6" s="802"/>
      <c r="I6" s="802"/>
      <c r="J6" s="802"/>
      <c r="K6" s="802"/>
      <c r="L6" s="802"/>
      <c r="M6" s="802"/>
      <c r="N6" s="802"/>
      <c r="O6" s="802"/>
      <c r="P6" s="802"/>
      <c r="Q6" s="803"/>
      <c r="R6" s="553"/>
      <c r="S6" s="553"/>
      <c r="T6" s="553"/>
      <c r="U6" s="553"/>
      <c r="V6" s="553">
        <v>19289.715</v>
      </c>
      <c r="W6" s="553"/>
      <c r="X6" s="553"/>
      <c r="Y6" s="553"/>
      <c r="Z6" s="553"/>
      <c r="AA6" s="553"/>
      <c r="AB6" s="553"/>
      <c r="AC6" s="553"/>
      <c r="AD6" s="553"/>
      <c r="AE6" s="553"/>
      <c r="AF6" s="553"/>
      <c r="AG6" s="553"/>
      <c r="AH6" s="553"/>
      <c r="AI6" s="553"/>
      <c r="AJ6" s="553"/>
      <c r="AK6" s="553">
        <v>19289.715</v>
      </c>
      <c r="AL6" s="553">
        <v>5599.375</v>
      </c>
      <c r="AM6" s="553"/>
      <c r="AN6" s="553"/>
      <c r="AO6" s="553"/>
      <c r="AP6" s="553"/>
      <c r="AQ6" s="553"/>
      <c r="AR6" s="553"/>
      <c r="AS6" s="553"/>
      <c r="AT6" s="553"/>
      <c r="AU6" s="554"/>
      <c r="AV6" s="555">
        <f>SUM(R6:AU6)</f>
        <v>44178.805</v>
      </c>
      <c r="AW6" s="35"/>
      <c r="AX6" s="26"/>
      <c r="AZ6" s="27"/>
    </row>
    <row r="7" spans="1:52" ht="24" customHeight="1">
      <c r="A7" s="795" t="s">
        <v>373</v>
      </c>
      <c r="B7" s="801" t="s">
        <v>293</v>
      </c>
      <c r="C7" s="802"/>
      <c r="D7" s="802"/>
      <c r="E7" s="802"/>
      <c r="F7" s="802"/>
      <c r="G7" s="802"/>
      <c r="H7" s="802"/>
      <c r="I7" s="802"/>
      <c r="J7" s="802"/>
      <c r="K7" s="802"/>
      <c r="L7" s="802"/>
      <c r="M7" s="802"/>
      <c r="N7" s="802"/>
      <c r="O7" s="802"/>
      <c r="P7" s="802"/>
      <c r="Q7" s="803"/>
      <c r="R7" s="553"/>
      <c r="S7" s="553"/>
      <c r="T7" s="553"/>
      <c r="U7" s="553"/>
      <c r="V7" s="553">
        <v>10621.453</v>
      </c>
      <c r="W7" s="553"/>
      <c r="X7" s="553"/>
      <c r="Y7" s="553"/>
      <c r="Z7" s="553"/>
      <c r="AA7" s="553">
        <v>1400.76</v>
      </c>
      <c r="AB7" s="553"/>
      <c r="AC7" s="553"/>
      <c r="AD7" s="553"/>
      <c r="AE7" s="553"/>
      <c r="AF7" s="553">
        <v>1400.76</v>
      </c>
      <c r="AG7" s="553"/>
      <c r="AH7" s="553"/>
      <c r="AI7" s="553"/>
      <c r="AJ7" s="553"/>
      <c r="AK7" s="553">
        <v>10621.453</v>
      </c>
      <c r="AL7" s="553"/>
      <c r="AM7" s="553"/>
      <c r="AN7" s="553"/>
      <c r="AO7" s="553"/>
      <c r="AP7" s="553">
        <v>1400.76</v>
      </c>
      <c r="AQ7" s="553"/>
      <c r="AR7" s="553"/>
      <c r="AS7" s="553"/>
      <c r="AT7" s="553"/>
      <c r="AU7" s="554">
        <v>1400.76</v>
      </c>
      <c r="AV7" s="555">
        <f t="shared" ref="AV7:AV23" si="0">SUM(R7:AU7)</f>
        <v>26845.945999999996</v>
      </c>
      <c r="AW7" s="35"/>
      <c r="AX7" s="26"/>
      <c r="AZ7" s="27"/>
    </row>
    <row r="8" spans="1:52" ht="24" customHeight="1">
      <c r="A8" s="782"/>
      <c r="B8" s="801" t="s">
        <v>298</v>
      </c>
      <c r="C8" s="802"/>
      <c r="D8" s="802"/>
      <c r="E8" s="802"/>
      <c r="F8" s="802"/>
      <c r="G8" s="802"/>
      <c r="H8" s="802"/>
      <c r="I8" s="802"/>
      <c r="J8" s="802"/>
      <c r="K8" s="802"/>
      <c r="L8" s="802"/>
      <c r="M8" s="802"/>
      <c r="N8" s="802"/>
      <c r="O8" s="802"/>
      <c r="P8" s="802"/>
      <c r="Q8" s="803"/>
      <c r="R8" s="553"/>
      <c r="S8" s="553"/>
      <c r="T8" s="553"/>
      <c r="U8" s="553"/>
      <c r="V8" s="553">
        <v>11839.815000000001</v>
      </c>
      <c r="W8" s="553"/>
      <c r="X8" s="553"/>
      <c r="Y8" s="553"/>
      <c r="Z8" s="553"/>
      <c r="AA8" s="553"/>
      <c r="AB8" s="553"/>
      <c r="AC8" s="553"/>
      <c r="AD8" s="553"/>
      <c r="AE8" s="553"/>
      <c r="AF8" s="553"/>
      <c r="AG8" s="553"/>
      <c r="AH8" s="553"/>
      <c r="AI8" s="553"/>
      <c r="AJ8" s="553"/>
      <c r="AK8" s="553">
        <v>16002.385</v>
      </c>
      <c r="AL8" s="553"/>
      <c r="AM8" s="553"/>
      <c r="AN8" s="553"/>
      <c r="AO8" s="553"/>
      <c r="AP8" s="553"/>
      <c r="AQ8" s="553"/>
      <c r="AR8" s="553"/>
      <c r="AS8" s="553"/>
      <c r="AT8" s="553"/>
      <c r="AU8" s="554"/>
      <c r="AV8" s="555">
        <f t="shared" si="0"/>
        <v>27842.2</v>
      </c>
      <c r="AW8" s="35"/>
      <c r="AX8" s="26"/>
      <c r="AZ8" s="27"/>
    </row>
    <row r="9" spans="1:52" ht="24" customHeight="1">
      <c r="A9" s="782"/>
      <c r="B9" s="801" t="s">
        <v>305</v>
      </c>
      <c r="C9" s="802"/>
      <c r="D9" s="802"/>
      <c r="E9" s="802"/>
      <c r="F9" s="802"/>
      <c r="G9" s="802"/>
      <c r="H9" s="802"/>
      <c r="I9" s="802"/>
      <c r="J9" s="802"/>
      <c r="K9" s="802"/>
      <c r="L9" s="802"/>
      <c r="M9" s="802"/>
      <c r="N9" s="802"/>
      <c r="O9" s="802"/>
      <c r="P9" s="802"/>
      <c r="Q9" s="803"/>
      <c r="R9" s="553"/>
      <c r="S9" s="553"/>
      <c r="T9" s="553"/>
      <c r="U9" s="553"/>
      <c r="V9" s="553">
        <v>26929.249</v>
      </c>
      <c r="W9" s="553"/>
      <c r="X9" s="553"/>
      <c r="Y9" s="553"/>
      <c r="Z9" s="553"/>
      <c r="AA9" s="553"/>
      <c r="AB9" s="553"/>
      <c r="AC9" s="553"/>
      <c r="AD9" s="553"/>
      <c r="AE9" s="553"/>
      <c r="AF9" s="553"/>
      <c r="AG9" s="553"/>
      <c r="AH9" s="553"/>
      <c r="AI9" s="553"/>
      <c r="AJ9" s="553"/>
      <c r="AK9" s="553">
        <v>26929.249</v>
      </c>
      <c r="AL9" s="553"/>
      <c r="AM9" s="553"/>
      <c r="AN9" s="553"/>
      <c r="AO9" s="553"/>
      <c r="AP9" s="553"/>
      <c r="AQ9" s="553"/>
      <c r="AR9" s="553"/>
      <c r="AS9" s="553"/>
      <c r="AT9" s="553"/>
      <c r="AU9" s="554"/>
      <c r="AV9" s="555">
        <f t="shared" si="0"/>
        <v>53858.498</v>
      </c>
      <c r="AW9" s="35"/>
      <c r="AX9" s="26"/>
      <c r="AZ9" s="27"/>
    </row>
    <row r="10" spans="1:52" ht="24" customHeight="1">
      <c r="A10" s="782"/>
      <c r="B10" s="801" t="s">
        <v>310</v>
      </c>
      <c r="C10" s="802"/>
      <c r="D10" s="802"/>
      <c r="E10" s="802"/>
      <c r="F10" s="802"/>
      <c r="G10" s="802"/>
      <c r="H10" s="802"/>
      <c r="I10" s="802"/>
      <c r="J10" s="802"/>
      <c r="K10" s="802"/>
      <c r="L10" s="802"/>
      <c r="M10" s="802"/>
      <c r="N10" s="802"/>
      <c r="O10" s="802"/>
      <c r="P10" s="802"/>
      <c r="Q10" s="803"/>
      <c r="R10" s="553"/>
      <c r="S10" s="553"/>
      <c r="T10" s="553">
        <v>1488.2560000000001</v>
      </c>
      <c r="U10" s="553"/>
      <c r="V10" s="553">
        <v>5234.5379999999996</v>
      </c>
      <c r="W10" s="553"/>
      <c r="X10" s="553"/>
      <c r="Y10" s="553"/>
      <c r="Z10" s="553"/>
      <c r="AA10" s="553">
        <v>1392.77</v>
      </c>
      <c r="AB10" s="553"/>
      <c r="AC10" s="553"/>
      <c r="AD10" s="553">
        <v>1488.2560000000001</v>
      </c>
      <c r="AE10" s="553"/>
      <c r="AF10" s="553">
        <v>1392.77</v>
      </c>
      <c r="AG10" s="553"/>
      <c r="AH10" s="553"/>
      <c r="AI10" s="553"/>
      <c r="AJ10" s="553"/>
      <c r="AK10" s="553">
        <v>5234.5379999999996</v>
      </c>
      <c r="AL10" s="553"/>
      <c r="AM10" s="553"/>
      <c r="AN10" s="553">
        <v>1488.2560000000001</v>
      </c>
      <c r="AO10" s="553"/>
      <c r="AP10" s="553">
        <v>1392.77</v>
      </c>
      <c r="AQ10" s="553"/>
      <c r="AR10" s="553"/>
      <c r="AS10" s="553"/>
      <c r="AT10" s="553"/>
      <c r="AU10" s="554">
        <v>1392.77</v>
      </c>
      <c r="AV10" s="555">
        <f t="shared" si="0"/>
        <v>20504.924000000003</v>
      </c>
      <c r="AW10" s="35"/>
      <c r="AX10" s="26"/>
      <c r="AZ10" s="27"/>
    </row>
    <row r="11" spans="1:52" ht="24" customHeight="1">
      <c r="A11" s="782"/>
      <c r="B11" s="801" t="s">
        <v>314</v>
      </c>
      <c r="C11" s="802"/>
      <c r="D11" s="802"/>
      <c r="E11" s="802"/>
      <c r="F11" s="802"/>
      <c r="G11" s="802"/>
      <c r="H11" s="802"/>
      <c r="I11" s="802"/>
      <c r="J11" s="802"/>
      <c r="K11" s="802"/>
      <c r="L11" s="802"/>
      <c r="M11" s="802"/>
      <c r="N11" s="802"/>
      <c r="O11" s="802"/>
      <c r="P11" s="802"/>
      <c r="Q11" s="803"/>
      <c r="R11" s="553"/>
      <c r="S11" s="553"/>
      <c r="T11" s="553"/>
      <c r="U11" s="553"/>
      <c r="V11" s="553"/>
      <c r="W11" s="553"/>
      <c r="X11" s="553"/>
      <c r="Y11" s="553"/>
      <c r="Z11" s="553"/>
      <c r="AA11" s="553"/>
      <c r="AB11" s="553"/>
      <c r="AC11" s="553"/>
      <c r="AD11" s="553"/>
      <c r="AE11" s="553"/>
      <c r="AF11" s="553"/>
      <c r="AG11" s="553"/>
      <c r="AH11" s="553"/>
      <c r="AI11" s="553"/>
      <c r="AJ11" s="553"/>
      <c r="AK11" s="553"/>
      <c r="AL11" s="553">
        <v>17853.900000000001</v>
      </c>
      <c r="AM11" s="553"/>
      <c r="AN11" s="553"/>
      <c r="AO11" s="553"/>
      <c r="AP11" s="553"/>
      <c r="AQ11" s="553"/>
      <c r="AR11" s="553"/>
      <c r="AS11" s="553"/>
      <c r="AT11" s="553"/>
      <c r="AU11" s="554"/>
      <c r="AV11" s="555">
        <f t="shared" si="0"/>
        <v>17853.900000000001</v>
      </c>
      <c r="AW11" s="35"/>
      <c r="AX11" s="26"/>
      <c r="AZ11" s="27"/>
    </row>
    <row r="12" spans="1:52" ht="24" customHeight="1">
      <c r="A12" s="784"/>
      <c r="B12" s="801" t="s">
        <v>323</v>
      </c>
      <c r="C12" s="802"/>
      <c r="D12" s="802"/>
      <c r="E12" s="802"/>
      <c r="F12" s="802"/>
      <c r="G12" s="802"/>
      <c r="H12" s="802"/>
      <c r="I12" s="802"/>
      <c r="J12" s="802"/>
      <c r="K12" s="802"/>
      <c r="L12" s="802"/>
      <c r="M12" s="802"/>
      <c r="N12" s="802"/>
      <c r="O12" s="802"/>
      <c r="P12" s="802"/>
      <c r="Q12" s="803"/>
      <c r="R12" s="553"/>
      <c r="S12" s="553"/>
      <c r="T12" s="553"/>
      <c r="U12" s="553"/>
      <c r="V12" s="553"/>
      <c r="W12" s="553"/>
      <c r="X12" s="553"/>
      <c r="Y12" s="553"/>
      <c r="Z12" s="553"/>
      <c r="AA12" s="553"/>
      <c r="AB12" s="553"/>
      <c r="AC12" s="553"/>
      <c r="AD12" s="553"/>
      <c r="AE12" s="553"/>
      <c r="AF12" s="553"/>
      <c r="AG12" s="553"/>
      <c r="AH12" s="553"/>
      <c r="AI12" s="553"/>
      <c r="AJ12" s="553"/>
      <c r="AK12" s="553"/>
      <c r="AL12" s="553">
        <v>55.8</v>
      </c>
      <c r="AM12" s="553"/>
      <c r="AN12" s="553"/>
      <c r="AO12" s="553"/>
      <c r="AP12" s="553"/>
      <c r="AQ12" s="553"/>
      <c r="AR12" s="553"/>
      <c r="AS12" s="553"/>
      <c r="AT12" s="553"/>
      <c r="AU12" s="554"/>
      <c r="AV12" s="555">
        <f t="shared" si="0"/>
        <v>55.8</v>
      </c>
      <c r="AW12" s="35"/>
      <c r="AX12" s="26"/>
      <c r="AZ12" s="27"/>
    </row>
    <row r="13" spans="1:52" ht="24" customHeight="1">
      <c r="A13" s="795" t="s">
        <v>425</v>
      </c>
      <c r="B13" s="801" t="s">
        <v>326</v>
      </c>
      <c r="C13" s="802"/>
      <c r="D13" s="802"/>
      <c r="E13" s="802"/>
      <c r="F13" s="802"/>
      <c r="G13" s="802"/>
      <c r="H13" s="802"/>
      <c r="I13" s="802"/>
      <c r="J13" s="802"/>
      <c r="K13" s="802"/>
      <c r="L13" s="802"/>
      <c r="M13" s="802"/>
      <c r="N13" s="802"/>
      <c r="O13" s="802"/>
      <c r="P13" s="802"/>
      <c r="Q13" s="803"/>
      <c r="R13" s="553"/>
      <c r="S13" s="553">
        <v>1260</v>
      </c>
      <c r="T13" s="553"/>
      <c r="U13" s="553"/>
      <c r="V13" s="553"/>
      <c r="W13" s="553"/>
      <c r="X13" s="553">
        <v>7460</v>
      </c>
      <c r="Y13" s="553"/>
      <c r="Z13" s="553"/>
      <c r="AA13" s="553">
        <v>1260</v>
      </c>
      <c r="AB13" s="553"/>
      <c r="AC13" s="553"/>
      <c r="AD13" s="553"/>
      <c r="AE13" s="553"/>
      <c r="AF13" s="553"/>
      <c r="AG13" s="553"/>
      <c r="AH13" s="553"/>
      <c r="AI13" s="553">
        <v>1260</v>
      </c>
      <c r="AJ13" s="553"/>
      <c r="AK13" s="553"/>
      <c r="AL13" s="553">
        <v>98438</v>
      </c>
      <c r="AM13" s="553"/>
      <c r="AN13" s="553">
        <v>7460</v>
      </c>
      <c r="AO13" s="553"/>
      <c r="AP13" s="553"/>
      <c r="AQ13" s="553">
        <v>1260</v>
      </c>
      <c r="AR13" s="553"/>
      <c r="AS13" s="553"/>
      <c r="AT13" s="553"/>
      <c r="AU13" s="554"/>
      <c r="AV13" s="555">
        <f t="shared" si="0"/>
        <v>118398</v>
      </c>
      <c r="AW13" s="35"/>
      <c r="AX13" s="26"/>
      <c r="AZ13" s="27"/>
    </row>
    <row r="14" spans="1:52" ht="24" customHeight="1">
      <c r="A14" s="782"/>
      <c r="B14" s="801" t="s">
        <v>330</v>
      </c>
      <c r="C14" s="802"/>
      <c r="D14" s="802"/>
      <c r="E14" s="802"/>
      <c r="F14" s="802"/>
      <c r="G14" s="802"/>
      <c r="H14" s="802"/>
      <c r="I14" s="802"/>
      <c r="J14" s="802"/>
      <c r="K14" s="802"/>
      <c r="L14" s="802"/>
      <c r="M14" s="802"/>
      <c r="N14" s="802"/>
      <c r="O14" s="802"/>
      <c r="P14" s="802"/>
      <c r="Q14" s="803"/>
      <c r="R14" s="553"/>
      <c r="S14" s="553">
        <v>552</v>
      </c>
      <c r="T14" s="553"/>
      <c r="U14" s="553"/>
      <c r="V14" s="553"/>
      <c r="W14" s="553"/>
      <c r="X14" s="553">
        <v>1380</v>
      </c>
      <c r="Y14" s="553"/>
      <c r="Z14" s="553"/>
      <c r="AA14" s="553">
        <v>552</v>
      </c>
      <c r="AB14" s="553"/>
      <c r="AC14" s="553"/>
      <c r="AD14" s="553"/>
      <c r="AE14" s="553"/>
      <c r="AF14" s="553">
        <v>9479.5</v>
      </c>
      <c r="AG14" s="553"/>
      <c r="AH14" s="553"/>
      <c r="AI14" s="553">
        <v>552</v>
      </c>
      <c r="AJ14" s="553"/>
      <c r="AK14" s="553"/>
      <c r="AL14" s="553">
        <v>12340.5</v>
      </c>
      <c r="AM14" s="553"/>
      <c r="AN14" s="553">
        <v>1380</v>
      </c>
      <c r="AO14" s="553"/>
      <c r="AP14" s="553"/>
      <c r="AQ14" s="553">
        <v>552</v>
      </c>
      <c r="AR14" s="553"/>
      <c r="AS14" s="553"/>
      <c r="AT14" s="553"/>
      <c r="AU14" s="554"/>
      <c r="AV14" s="555">
        <f t="shared" si="0"/>
        <v>26788</v>
      </c>
      <c r="AW14" s="35"/>
      <c r="AX14" s="26"/>
      <c r="AZ14" s="27"/>
    </row>
    <row r="15" spans="1:52" ht="24" customHeight="1">
      <c r="A15" s="782"/>
      <c r="B15" s="801" t="s">
        <v>335</v>
      </c>
      <c r="C15" s="802"/>
      <c r="D15" s="802"/>
      <c r="E15" s="802"/>
      <c r="F15" s="802"/>
      <c r="G15" s="802"/>
      <c r="H15" s="802"/>
      <c r="I15" s="802"/>
      <c r="J15" s="802"/>
      <c r="K15" s="802"/>
      <c r="L15" s="802"/>
      <c r="M15" s="802"/>
      <c r="N15" s="802"/>
      <c r="O15" s="802"/>
      <c r="P15" s="802"/>
      <c r="Q15" s="803"/>
      <c r="R15" s="553"/>
      <c r="S15" s="553"/>
      <c r="T15" s="553"/>
      <c r="U15" s="553"/>
      <c r="V15" s="553"/>
      <c r="W15" s="553"/>
      <c r="X15" s="553"/>
      <c r="Y15" s="553"/>
      <c r="Z15" s="553"/>
      <c r="AA15" s="553"/>
      <c r="AB15" s="553"/>
      <c r="AC15" s="553"/>
      <c r="AD15" s="553"/>
      <c r="AE15" s="553"/>
      <c r="AF15" s="553"/>
      <c r="AG15" s="553"/>
      <c r="AH15" s="553"/>
      <c r="AI15" s="553"/>
      <c r="AJ15" s="553"/>
      <c r="AK15" s="553"/>
      <c r="AL15" s="553">
        <v>10884</v>
      </c>
      <c r="AM15" s="553"/>
      <c r="AN15" s="553"/>
      <c r="AO15" s="553"/>
      <c r="AP15" s="553"/>
      <c r="AQ15" s="553"/>
      <c r="AR15" s="553"/>
      <c r="AS15" s="553"/>
      <c r="AT15" s="553"/>
      <c r="AU15" s="554"/>
      <c r="AV15" s="555">
        <f t="shared" si="0"/>
        <v>10884</v>
      </c>
      <c r="AW15" s="35"/>
      <c r="AX15" s="26"/>
      <c r="AZ15" s="27"/>
    </row>
    <row r="16" spans="1:52" ht="24" customHeight="1">
      <c r="A16" s="782"/>
      <c r="B16" s="801" t="s">
        <v>337</v>
      </c>
      <c r="C16" s="802"/>
      <c r="D16" s="802"/>
      <c r="E16" s="802"/>
      <c r="F16" s="802"/>
      <c r="G16" s="802"/>
      <c r="H16" s="802"/>
      <c r="I16" s="802"/>
      <c r="J16" s="802"/>
      <c r="K16" s="802"/>
      <c r="L16" s="802"/>
      <c r="M16" s="802"/>
      <c r="N16" s="802"/>
      <c r="O16" s="802"/>
      <c r="P16" s="802"/>
      <c r="Q16" s="803"/>
      <c r="R16" s="553"/>
      <c r="S16" s="553"/>
      <c r="T16" s="553"/>
      <c r="U16" s="553"/>
      <c r="V16" s="553"/>
      <c r="W16" s="553">
        <v>260</v>
      </c>
      <c r="X16" s="553"/>
      <c r="Y16" s="553"/>
      <c r="Z16" s="553"/>
      <c r="AA16" s="553"/>
      <c r="AB16" s="553"/>
      <c r="AC16" s="553"/>
      <c r="AD16" s="553"/>
      <c r="AE16" s="553"/>
      <c r="AF16" s="553"/>
      <c r="AG16" s="553"/>
      <c r="AH16" s="553"/>
      <c r="AI16" s="553"/>
      <c r="AJ16" s="553"/>
      <c r="AK16" s="553"/>
      <c r="AL16" s="553">
        <v>260</v>
      </c>
      <c r="AM16" s="553"/>
      <c r="AN16" s="553"/>
      <c r="AO16" s="553"/>
      <c r="AP16" s="553"/>
      <c r="AQ16" s="553"/>
      <c r="AR16" s="553">
        <v>1857</v>
      </c>
      <c r="AS16" s="553"/>
      <c r="AT16" s="553"/>
      <c r="AU16" s="554"/>
      <c r="AV16" s="555">
        <f t="shared" si="0"/>
        <v>2377</v>
      </c>
      <c r="AW16" s="35"/>
      <c r="AX16" s="26"/>
      <c r="AZ16" s="27"/>
    </row>
    <row r="17" spans="1:52" ht="24" customHeight="1">
      <c r="A17" s="782"/>
      <c r="B17" s="801" t="s">
        <v>340</v>
      </c>
      <c r="C17" s="802"/>
      <c r="D17" s="802"/>
      <c r="E17" s="802"/>
      <c r="F17" s="802"/>
      <c r="G17" s="802"/>
      <c r="H17" s="802"/>
      <c r="I17" s="802"/>
      <c r="J17" s="802"/>
      <c r="K17" s="802"/>
      <c r="L17" s="802"/>
      <c r="M17" s="802"/>
      <c r="N17" s="802"/>
      <c r="O17" s="802"/>
      <c r="P17" s="802"/>
      <c r="Q17" s="803"/>
      <c r="R17" s="553"/>
      <c r="S17" s="553"/>
      <c r="T17" s="553"/>
      <c r="U17" s="553"/>
      <c r="V17" s="553"/>
      <c r="W17" s="553"/>
      <c r="X17" s="553"/>
      <c r="Y17" s="553"/>
      <c r="Z17" s="553"/>
      <c r="AA17" s="553"/>
      <c r="AB17" s="553">
        <v>11211</v>
      </c>
      <c r="AC17" s="553"/>
      <c r="AD17" s="553"/>
      <c r="AE17" s="553"/>
      <c r="AF17" s="553"/>
      <c r="AG17" s="553"/>
      <c r="AH17" s="553"/>
      <c r="AI17" s="553"/>
      <c r="AJ17" s="553"/>
      <c r="AK17" s="553"/>
      <c r="AL17" s="553">
        <v>3546</v>
      </c>
      <c r="AM17" s="553"/>
      <c r="AN17" s="553"/>
      <c r="AO17" s="553"/>
      <c r="AP17" s="553"/>
      <c r="AQ17" s="553"/>
      <c r="AR17" s="553"/>
      <c r="AS17" s="553"/>
      <c r="AT17" s="553"/>
      <c r="AU17" s="554"/>
      <c r="AV17" s="555">
        <f t="shared" si="0"/>
        <v>14757</v>
      </c>
      <c r="AW17" s="35"/>
      <c r="AX17" s="26"/>
      <c r="AZ17" s="27"/>
    </row>
    <row r="18" spans="1:52" ht="24" customHeight="1">
      <c r="A18" s="782"/>
      <c r="B18" s="801" t="s">
        <v>344</v>
      </c>
      <c r="C18" s="802"/>
      <c r="D18" s="802"/>
      <c r="E18" s="802"/>
      <c r="F18" s="802"/>
      <c r="G18" s="802"/>
      <c r="H18" s="802"/>
      <c r="I18" s="802"/>
      <c r="J18" s="802"/>
      <c r="K18" s="802"/>
      <c r="L18" s="802"/>
      <c r="M18" s="802"/>
      <c r="N18" s="802"/>
      <c r="O18" s="802"/>
      <c r="P18" s="802"/>
      <c r="Q18" s="803"/>
      <c r="R18" s="553"/>
      <c r="S18" s="553"/>
      <c r="T18" s="553"/>
      <c r="U18" s="553"/>
      <c r="V18" s="553"/>
      <c r="W18" s="553">
        <v>15530</v>
      </c>
      <c r="X18" s="553"/>
      <c r="Y18" s="553"/>
      <c r="Z18" s="553"/>
      <c r="AA18" s="553"/>
      <c r="AB18" s="553"/>
      <c r="AC18" s="553"/>
      <c r="AD18" s="553"/>
      <c r="AE18" s="553"/>
      <c r="AF18" s="553"/>
      <c r="AG18" s="553"/>
      <c r="AH18" s="553"/>
      <c r="AI18" s="553"/>
      <c r="AJ18" s="553"/>
      <c r="AK18" s="553"/>
      <c r="AL18" s="553">
        <v>15730</v>
      </c>
      <c r="AM18" s="553"/>
      <c r="AN18" s="553"/>
      <c r="AO18" s="553"/>
      <c r="AP18" s="553"/>
      <c r="AQ18" s="553"/>
      <c r="AR18" s="553"/>
      <c r="AS18" s="553"/>
      <c r="AT18" s="553"/>
      <c r="AU18" s="554"/>
      <c r="AV18" s="555">
        <f t="shared" si="0"/>
        <v>31260</v>
      </c>
      <c r="AW18" s="35"/>
      <c r="AX18" s="26"/>
      <c r="AZ18" s="27"/>
    </row>
    <row r="19" spans="1:52" ht="24" customHeight="1">
      <c r="A19" s="782"/>
      <c r="B19" s="801" t="s">
        <v>348</v>
      </c>
      <c r="C19" s="802"/>
      <c r="D19" s="802"/>
      <c r="E19" s="802"/>
      <c r="F19" s="802"/>
      <c r="G19" s="802"/>
      <c r="H19" s="802"/>
      <c r="I19" s="802"/>
      <c r="J19" s="802"/>
      <c r="K19" s="802"/>
      <c r="L19" s="802"/>
      <c r="M19" s="802"/>
      <c r="N19" s="802"/>
      <c r="O19" s="802"/>
      <c r="P19" s="802"/>
      <c r="Q19" s="803"/>
      <c r="R19" s="553"/>
      <c r="S19" s="553"/>
      <c r="T19" s="553"/>
      <c r="U19" s="553"/>
      <c r="V19" s="553"/>
      <c r="W19" s="553"/>
      <c r="X19" s="553"/>
      <c r="Y19" s="553"/>
      <c r="Z19" s="553"/>
      <c r="AA19" s="553"/>
      <c r="AB19" s="553">
        <v>3032</v>
      </c>
      <c r="AC19" s="553"/>
      <c r="AD19" s="553"/>
      <c r="AE19" s="553"/>
      <c r="AF19" s="553"/>
      <c r="AG19" s="553"/>
      <c r="AH19" s="553"/>
      <c r="AI19" s="553"/>
      <c r="AJ19" s="553"/>
      <c r="AK19" s="553"/>
      <c r="AL19" s="553">
        <v>34003.5</v>
      </c>
      <c r="AM19" s="553"/>
      <c r="AN19" s="553"/>
      <c r="AO19" s="553"/>
      <c r="AP19" s="553"/>
      <c r="AQ19" s="553"/>
      <c r="AR19" s="553">
        <v>360</v>
      </c>
      <c r="AS19" s="553"/>
      <c r="AT19" s="553"/>
      <c r="AU19" s="554"/>
      <c r="AV19" s="555">
        <f t="shared" si="0"/>
        <v>37395.5</v>
      </c>
      <c r="AW19" s="35"/>
      <c r="AX19" s="26"/>
      <c r="AZ19" s="27"/>
    </row>
    <row r="20" spans="1:52" ht="24" customHeight="1">
      <c r="A20" s="782"/>
      <c r="B20" s="801" t="s">
        <v>353</v>
      </c>
      <c r="C20" s="802"/>
      <c r="D20" s="802"/>
      <c r="E20" s="802"/>
      <c r="F20" s="802"/>
      <c r="G20" s="802"/>
      <c r="H20" s="802"/>
      <c r="I20" s="802"/>
      <c r="J20" s="802"/>
      <c r="K20" s="802"/>
      <c r="L20" s="802"/>
      <c r="M20" s="802"/>
      <c r="N20" s="802"/>
      <c r="O20" s="802"/>
      <c r="P20" s="802"/>
      <c r="Q20" s="803"/>
      <c r="R20" s="553">
        <v>1000</v>
      </c>
      <c r="S20" s="553"/>
      <c r="T20" s="553"/>
      <c r="U20" s="553"/>
      <c r="V20" s="553"/>
      <c r="W20" s="553"/>
      <c r="X20" s="553"/>
      <c r="Y20" s="553"/>
      <c r="Z20" s="553">
        <v>1000</v>
      </c>
      <c r="AA20" s="553"/>
      <c r="AB20" s="553"/>
      <c r="AC20" s="553"/>
      <c r="AD20" s="553"/>
      <c r="AE20" s="553"/>
      <c r="AF20" s="553"/>
      <c r="AG20" s="553"/>
      <c r="AH20" s="553">
        <v>1000</v>
      </c>
      <c r="AI20" s="553"/>
      <c r="AJ20" s="553"/>
      <c r="AK20" s="553"/>
      <c r="AL20" s="553">
        <v>28160</v>
      </c>
      <c r="AM20" s="553"/>
      <c r="AN20" s="553"/>
      <c r="AO20" s="553"/>
      <c r="AP20" s="553"/>
      <c r="AQ20" s="553"/>
      <c r="AR20" s="553"/>
      <c r="AS20" s="553"/>
      <c r="AT20" s="553">
        <v>1000</v>
      </c>
      <c r="AU20" s="554"/>
      <c r="AV20" s="555">
        <f t="shared" si="0"/>
        <v>32160</v>
      </c>
      <c r="AW20" s="35"/>
      <c r="AX20" s="26"/>
      <c r="AZ20" s="27"/>
    </row>
    <row r="21" spans="1:52" ht="24" customHeight="1">
      <c r="A21" s="784"/>
      <c r="B21" s="801" t="s">
        <v>355</v>
      </c>
      <c r="C21" s="802"/>
      <c r="D21" s="802"/>
      <c r="E21" s="802"/>
      <c r="F21" s="802"/>
      <c r="G21" s="802"/>
      <c r="H21" s="802"/>
      <c r="I21" s="802"/>
      <c r="J21" s="802"/>
      <c r="K21" s="802"/>
      <c r="L21" s="802"/>
      <c r="M21" s="802"/>
      <c r="N21" s="802"/>
      <c r="O21" s="802"/>
      <c r="P21" s="802"/>
      <c r="Q21" s="80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U21" s="554"/>
      <c r="AV21" s="555">
        <f t="shared" si="0"/>
        <v>0</v>
      </c>
      <c r="AW21" s="35"/>
      <c r="AX21" s="26"/>
      <c r="AZ21" s="27"/>
    </row>
    <row r="22" spans="1:52" ht="24" customHeight="1">
      <c r="A22" s="795" t="s">
        <v>462</v>
      </c>
      <c r="B22" s="801" t="s">
        <v>358</v>
      </c>
      <c r="C22" s="802"/>
      <c r="D22" s="802"/>
      <c r="E22" s="802"/>
      <c r="F22" s="802"/>
      <c r="G22" s="802"/>
      <c r="H22" s="802"/>
      <c r="I22" s="802"/>
      <c r="J22" s="802"/>
      <c r="K22" s="802"/>
      <c r="L22" s="802"/>
      <c r="M22" s="802"/>
      <c r="N22" s="802"/>
      <c r="O22" s="802"/>
      <c r="P22" s="802"/>
      <c r="Q22" s="803"/>
      <c r="R22" s="553"/>
      <c r="S22" s="553"/>
      <c r="T22" s="553"/>
      <c r="U22" s="553"/>
      <c r="V22" s="553"/>
      <c r="W22" s="553"/>
      <c r="X22" s="553">
        <v>2760</v>
      </c>
      <c r="Y22" s="553"/>
      <c r="Z22" s="553"/>
      <c r="AA22" s="553"/>
      <c r="AB22" s="553"/>
      <c r="AC22" s="553"/>
      <c r="AD22" s="553"/>
      <c r="AE22" s="553"/>
      <c r="AF22" s="553"/>
      <c r="AG22" s="553"/>
      <c r="AH22" s="553"/>
      <c r="AI22" s="553"/>
      <c r="AJ22" s="553"/>
      <c r="AK22" s="553"/>
      <c r="AL22" s="553">
        <v>3108</v>
      </c>
      <c r="AM22" s="553">
        <v>2760</v>
      </c>
      <c r="AN22" s="553"/>
      <c r="AO22" s="553"/>
      <c r="AP22" s="553"/>
      <c r="AQ22" s="553"/>
      <c r="AR22" s="553"/>
      <c r="AS22" s="553"/>
      <c r="AT22" s="553"/>
      <c r="AU22" s="554"/>
      <c r="AV22" s="555">
        <f t="shared" si="0"/>
        <v>8628</v>
      </c>
      <c r="AW22" s="35"/>
      <c r="AX22" s="26"/>
      <c r="AZ22" s="27"/>
    </row>
    <row r="23" spans="1:52" ht="24" customHeight="1">
      <c r="A23" s="782"/>
      <c r="B23" s="801" t="s">
        <v>360</v>
      </c>
      <c r="C23" s="802"/>
      <c r="D23" s="802"/>
      <c r="E23" s="802"/>
      <c r="F23" s="802"/>
      <c r="G23" s="802"/>
      <c r="H23" s="802"/>
      <c r="I23" s="802"/>
      <c r="J23" s="802"/>
      <c r="K23" s="802"/>
      <c r="L23" s="802"/>
      <c r="M23" s="802"/>
      <c r="N23" s="802"/>
      <c r="O23" s="802"/>
      <c r="P23" s="802"/>
      <c r="Q23" s="803"/>
      <c r="R23" s="553"/>
      <c r="S23" s="553"/>
      <c r="T23" s="553"/>
      <c r="U23" s="553">
        <v>1860</v>
      </c>
      <c r="V23" s="553">
        <v>1330</v>
      </c>
      <c r="W23" s="553"/>
      <c r="X23" s="553"/>
      <c r="Y23" s="553"/>
      <c r="Z23" s="553"/>
      <c r="AA23" s="553"/>
      <c r="AB23" s="553"/>
      <c r="AC23" s="553"/>
      <c r="AD23" s="553"/>
      <c r="AE23" s="553"/>
      <c r="AF23" s="553"/>
      <c r="AG23" s="553"/>
      <c r="AH23" s="553"/>
      <c r="AI23" s="553"/>
      <c r="AJ23" s="553">
        <v>1860</v>
      </c>
      <c r="AK23" s="553">
        <v>2830</v>
      </c>
      <c r="AL23" s="553">
        <v>1200</v>
      </c>
      <c r="AM23" s="553"/>
      <c r="AN23" s="553"/>
      <c r="AO23" s="553"/>
      <c r="AP23" s="553"/>
      <c r="AQ23" s="553"/>
      <c r="AR23" s="553"/>
      <c r="AS23" s="553"/>
      <c r="AT23" s="553"/>
      <c r="AU23" s="554"/>
      <c r="AV23" s="555">
        <f t="shared" si="0"/>
        <v>9080</v>
      </c>
      <c r="AW23" s="35"/>
      <c r="AX23" s="26"/>
      <c r="AZ23" s="27"/>
    </row>
    <row r="24" spans="1:52" ht="24" customHeight="1">
      <c r="A24" s="784"/>
      <c r="B24" s="801" t="s">
        <v>365</v>
      </c>
      <c r="C24" s="802"/>
      <c r="D24" s="802"/>
      <c r="E24" s="802"/>
      <c r="F24" s="802"/>
      <c r="G24" s="802"/>
      <c r="H24" s="802"/>
      <c r="I24" s="802"/>
      <c r="J24" s="802"/>
      <c r="K24" s="802"/>
      <c r="L24" s="802"/>
      <c r="M24" s="802"/>
      <c r="N24" s="802"/>
      <c r="O24" s="802"/>
      <c r="P24" s="802"/>
      <c r="Q24" s="803"/>
      <c r="R24" s="553">
        <v>552</v>
      </c>
      <c r="S24" s="553"/>
      <c r="T24" s="553"/>
      <c r="U24" s="553"/>
      <c r="V24" s="553"/>
      <c r="W24" s="553">
        <v>552</v>
      </c>
      <c r="X24" s="553"/>
      <c r="Y24" s="553"/>
      <c r="Z24" s="553"/>
      <c r="AA24" s="553"/>
      <c r="AB24" s="553">
        <v>552</v>
      </c>
      <c r="AC24" s="553"/>
      <c r="AD24" s="553"/>
      <c r="AE24" s="553"/>
      <c r="AF24" s="553"/>
      <c r="AG24" s="553">
        <v>552</v>
      </c>
      <c r="AH24" s="553"/>
      <c r="AI24" s="553"/>
      <c r="AJ24" s="553"/>
      <c r="AK24" s="553"/>
      <c r="AL24" s="553">
        <v>552</v>
      </c>
      <c r="AM24" s="553"/>
      <c r="AN24" s="553"/>
      <c r="AO24" s="553"/>
      <c r="AP24" s="553"/>
      <c r="AQ24" s="553">
        <v>552</v>
      </c>
      <c r="AR24" s="553"/>
      <c r="AS24" s="553"/>
      <c r="AT24" s="553"/>
      <c r="AU24" s="554"/>
      <c r="AV24" s="555">
        <f>SUM(R24:AU24)</f>
        <v>3312</v>
      </c>
      <c r="AW24" s="35"/>
      <c r="AX24" s="26"/>
      <c r="AZ24" s="27"/>
    </row>
    <row r="25" spans="1:52" ht="24" customHeight="1">
      <c r="A25" s="36"/>
      <c r="B25" s="37" t="s">
        <v>15</v>
      </c>
      <c r="C25" s="38"/>
      <c r="D25" s="39"/>
      <c r="E25" s="39"/>
      <c r="F25" s="39"/>
      <c r="G25" s="40"/>
      <c r="H25" s="41"/>
      <c r="I25" s="42"/>
      <c r="J25" s="40"/>
      <c r="K25" s="40"/>
      <c r="L25" s="40"/>
      <c r="M25" s="40"/>
      <c r="N25" s="40"/>
      <c r="O25" s="40"/>
      <c r="P25" s="40"/>
      <c r="Q25" s="43"/>
      <c r="R25" s="556">
        <f>SUM(R6:R24)</f>
        <v>1552</v>
      </c>
      <c r="S25" s="556">
        <f t="shared" ref="S25:AT25" si="1">SUM(S6:S24)</f>
        <v>1812</v>
      </c>
      <c r="T25" s="556">
        <f t="shared" si="1"/>
        <v>1488.2560000000001</v>
      </c>
      <c r="U25" s="556">
        <f t="shared" si="1"/>
        <v>1860</v>
      </c>
      <c r="V25" s="556">
        <f>SUM(V6:V24)</f>
        <v>75244.77</v>
      </c>
      <c r="W25" s="556">
        <f t="shared" si="1"/>
        <v>16342</v>
      </c>
      <c r="X25" s="556">
        <f t="shared" si="1"/>
        <v>11600</v>
      </c>
      <c r="Y25" s="556">
        <f t="shared" si="1"/>
        <v>0</v>
      </c>
      <c r="Z25" s="556">
        <f t="shared" si="1"/>
        <v>1000</v>
      </c>
      <c r="AA25" s="556">
        <f t="shared" si="1"/>
        <v>4605.53</v>
      </c>
      <c r="AB25" s="556">
        <f t="shared" si="1"/>
        <v>14795</v>
      </c>
      <c r="AC25" s="556">
        <f t="shared" si="1"/>
        <v>0</v>
      </c>
      <c r="AD25" s="556">
        <f t="shared" si="1"/>
        <v>1488.2560000000001</v>
      </c>
      <c r="AE25" s="556">
        <f t="shared" si="1"/>
        <v>0</v>
      </c>
      <c r="AF25" s="556">
        <f t="shared" si="1"/>
        <v>12273.029999999999</v>
      </c>
      <c r="AG25" s="556">
        <f t="shared" si="1"/>
        <v>552</v>
      </c>
      <c r="AH25" s="556">
        <f t="shared" si="1"/>
        <v>1000</v>
      </c>
      <c r="AI25" s="556">
        <f t="shared" si="1"/>
        <v>1812</v>
      </c>
      <c r="AJ25" s="556">
        <f t="shared" si="1"/>
        <v>1860</v>
      </c>
      <c r="AK25" s="556">
        <f t="shared" si="1"/>
        <v>80907.34</v>
      </c>
      <c r="AL25" s="556">
        <f>SUM(AL6:AL24)</f>
        <v>231731.07500000001</v>
      </c>
      <c r="AM25" s="556">
        <f t="shared" si="1"/>
        <v>2760</v>
      </c>
      <c r="AN25" s="556">
        <f t="shared" si="1"/>
        <v>10328.255999999999</v>
      </c>
      <c r="AO25" s="556">
        <f t="shared" si="1"/>
        <v>0</v>
      </c>
      <c r="AP25" s="556">
        <f t="shared" si="1"/>
        <v>2793.5299999999997</v>
      </c>
      <c r="AQ25" s="556">
        <f t="shared" si="1"/>
        <v>2364</v>
      </c>
      <c r="AR25" s="556">
        <f t="shared" si="1"/>
        <v>2217</v>
      </c>
      <c r="AS25" s="556">
        <f t="shared" si="1"/>
        <v>0</v>
      </c>
      <c r="AT25" s="556">
        <f t="shared" si="1"/>
        <v>1000</v>
      </c>
      <c r="AU25" s="557">
        <f>SUM(AU6:AU24)</f>
        <v>2793.5299999999997</v>
      </c>
      <c r="AV25" s="555">
        <f>SUM(R25:AU25)</f>
        <v>486179.57300000003</v>
      </c>
      <c r="AW25" s="35"/>
      <c r="AX25" s="26"/>
      <c r="AZ25" s="27"/>
    </row>
    <row r="26" spans="1:52" ht="24" customHeight="1" thickBot="1">
      <c r="A26" s="44"/>
      <c r="B26" s="37" t="s">
        <v>16</v>
      </c>
      <c r="C26" s="38"/>
      <c r="D26" s="39"/>
      <c r="E26" s="39"/>
      <c r="F26" s="39"/>
      <c r="G26" s="40"/>
      <c r="H26" s="41"/>
      <c r="I26" s="42"/>
      <c r="J26" s="40"/>
      <c r="K26" s="40"/>
      <c r="L26" s="40"/>
      <c r="M26" s="40"/>
      <c r="N26" s="40"/>
      <c r="O26" s="40"/>
      <c r="P26" s="40"/>
      <c r="Q26" s="491">
        <v>0.1</v>
      </c>
      <c r="R26" s="558">
        <f>IF(ISERROR(R25*R3),0,(R25*R3))</f>
        <v>155.20000000000002</v>
      </c>
      <c r="S26" s="558">
        <f t="shared" ref="S26:AT26" si="2">IF(ISERROR(S25*S3),0,(S25*S3))</f>
        <v>181.20000000000002</v>
      </c>
      <c r="T26" s="558">
        <f t="shared" si="2"/>
        <v>148.82560000000001</v>
      </c>
      <c r="U26" s="558">
        <f t="shared" si="2"/>
        <v>186</v>
      </c>
      <c r="V26" s="558">
        <f t="shared" si="2"/>
        <v>7524.4770000000008</v>
      </c>
      <c r="W26" s="558">
        <f t="shared" si="2"/>
        <v>1634.2</v>
      </c>
      <c r="X26" s="558">
        <f t="shared" si="2"/>
        <v>1160</v>
      </c>
      <c r="Y26" s="558">
        <f t="shared" si="2"/>
        <v>0</v>
      </c>
      <c r="Z26" s="558">
        <f t="shared" si="2"/>
        <v>100</v>
      </c>
      <c r="AA26" s="558">
        <f t="shared" si="2"/>
        <v>460.553</v>
      </c>
      <c r="AB26" s="558">
        <f t="shared" si="2"/>
        <v>1479.5</v>
      </c>
      <c r="AC26" s="558">
        <f t="shared" si="2"/>
        <v>0</v>
      </c>
      <c r="AD26" s="558">
        <f t="shared" si="2"/>
        <v>148.82560000000001</v>
      </c>
      <c r="AE26" s="558">
        <f t="shared" si="2"/>
        <v>0</v>
      </c>
      <c r="AF26" s="558">
        <f t="shared" si="2"/>
        <v>1227.3029999999999</v>
      </c>
      <c r="AG26" s="558">
        <f t="shared" si="2"/>
        <v>55.2</v>
      </c>
      <c r="AH26" s="558">
        <f t="shared" si="2"/>
        <v>100</v>
      </c>
      <c r="AI26" s="558">
        <f t="shared" si="2"/>
        <v>181.20000000000002</v>
      </c>
      <c r="AJ26" s="558">
        <f t="shared" si="2"/>
        <v>186</v>
      </c>
      <c r="AK26" s="558">
        <f t="shared" si="2"/>
        <v>8090.7340000000004</v>
      </c>
      <c r="AL26" s="558">
        <f t="shared" si="2"/>
        <v>23173.107500000002</v>
      </c>
      <c r="AM26" s="558">
        <f t="shared" si="2"/>
        <v>276</v>
      </c>
      <c r="AN26" s="558">
        <f t="shared" si="2"/>
        <v>1032.8255999999999</v>
      </c>
      <c r="AO26" s="558">
        <f t="shared" si="2"/>
        <v>0</v>
      </c>
      <c r="AP26" s="558">
        <f t="shared" si="2"/>
        <v>279.35300000000001</v>
      </c>
      <c r="AQ26" s="558">
        <f t="shared" si="2"/>
        <v>236.4</v>
      </c>
      <c r="AR26" s="558">
        <f t="shared" si="2"/>
        <v>221.70000000000002</v>
      </c>
      <c r="AS26" s="558">
        <f t="shared" si="2"/>
        <v>0</v>
      </c>
      <c r="AT26" s="558">
        <f t="shared" si="2"/>
        <v>100</v>
      </c>
      <c r="AU26" s="558">
        <f>IF(ISERROR(AU25*AU3),0,(AU25*AU3))</f>
        <v>279.35300000000001</v>
      </c>
      <c r="AV26" s="555">
        <f>SUM(R26:AU26)</f>
        <v>48617.957300000002</v>
      </c>
      <c r="AW26" s="35"/>
      <c r="AX26" s="26"/>
      <c r="AZ26" s="27"/>
    </row>
    <row r="27" spans="1:52" ht="21.75" customHeight="1" thickTop="1">
      <c r="A27" s="804" t="s">
        <v>17</v>
      </c>
      <c r="B27" s="822" t="s">
        <v>18</v>
      </c>
      <c r="C27" s="796"/>
      <c r="D27" s="796"/>
      <c r="E27" s="796"/>
      <c r="F27" s="796"/>
      <c r="G27" s="796"/>
      <c r="H27" s="796"/>
      <c r="I27" s="796"/>
      <c r="J27" s="796"/>
      <c r="K27" s="796"/>
      <c r="L27" s="796"/>
      <c r="M27" s="796"/>
      <c r="N27" s="796"/>
      <c r="O27" s="796"/>
      <c r="P27" s="796"/>
      <c r="Q27" s="797"/>
      <c r="R27" s="559">
        <f>R25+R26</f>
        <v>1707.2</v>
      </c>
      <c r="S27" s="559">
        <f t="shared" ref="S27:AT27" si="3">S25+S26</f>
        <v>1993.2</v>
      </c>
      <c r="T27" s="559">
        <f t="shared" si="3"/>
        <v>1637.0816</v>
      </c>
      <c r="U27" s="559">
        <f t="shared" si="3"/>
        <v>2046</v>
      </c>
      <c r="V27" s="559">
        <f t="shared" si="3"/>
        <v>82769.247000000003</v>
      </c>
      <c r="W27" s="559">
        <f t="shared" si="3"/>
        <v>17976.2</v>
      </c>
      <c r="X27" s="559">
        <f t="shared" si="3"/>
        <v>12760</v>
      </c>
      <c r="Y27" s="559">
        <f t="shared" si="3"/>
        <v>0</v>
      </c>
      <c r="Z27" s="559">
        <f t="shared" si="3"/>
        <v>1100</v>
      </c>
      <c r="AA27" s="559">
        <f t="shared" si="3"/>
        <v>5066.0829999999996</v>
      </c>
      <c r="AB27" s="559">
        <f t="shared" si="3"/>
        <v>16274.5</v>
      </c>
      <c r="AC27" s="559">
        <f t="shared" si="3"/>
        <v>0</v>
      </c>
      <c r="AD27" s="559">
        <f t="shared" si="3"/>
        <v>1637.0816</v>
      </c>
      <c r="AE27" s="559">
        <f t="shared" si="3"/>
        <v>0</v>
      </c>
      <c r="AF27" s="559">
        <f t="shared" si="3"/>
        <v>13500.332999999999</v>
      </c>
      <c r="AG27" s="559">
        <f t="shared" si="3"/>
        <v>607.20000000000005</v>
      </c>
      <c r="AH27" s="559">
        <f t="shared" si="3"/>
        <v>1100</v>
      </c>
      <c r="AI27" s="559">
        <f t="shared" si="3"/>
        <v>1993.2</v>
      </c>
      <c r="AJ27" s="559">
        <f t="shared" si="3"/>
        <v>2046</v>
      </c>
      <c r="AK27" s="559">
        <f t="shared" si="3"/>
        <v>88998.073999999993</v>
      </c>
      <c r="AL27" s="559">
        <f t="shared" si="3"/>
        <v>254904.18250000002</v>
      </c>
      <c r="AM27" s="559">
        <f t="shared" si="3"/>
        <v>3036</v>
      </c>
      <c r="AN27" s="559">
        <f t="shared" si="3"/>
        <v>11361.0816</v>
      </c>
      <c r="AO27" s="559">
        <f t="shared" si="3"/>
        <v>0</v>
      </c>
      <c r="AP27" s="559">
        <f t="shared" si="3"/>
        <v>3072.8829999999998</v>
      </c>
      <c r="AQ27" s="559">
        <f t="shared" si="3"/>
        <v>2600.4</v>
      </c>
      <c r="AR27" s="559">
        <f t="shared" si="3"/>
        <v>2438.6999999999998</v>
      </c>
      <c r="AS27" s="559">
        <f t="shared" si="3"/>
        <v>0</v>
      </c>
      <c r="AT27" s="559">
        <f t="shared" si="3"/>
        <v>1100</v>
      </c>
      <c r="AU27" s="560">
        <f>AU25+AU26</f>
        <v>3072.8829999999998</v>
      </c>
      <c r="AV27" s="561">
        <f>SUM(R27:AU27)</f>
        <v>534797.53029999998</v>
      </c>
      <c r="AW27" s="17"/>
      <c r="AX27" s="52"/>
      <c r="AZ27" s="14"/>
    </row>
    <row r="28" spans="1:52" ht="21.75" customHeight="1">
      <c r="A28" s="805"/>
      <c r="B28" s="823" t="s">
        <v>19</v>
      </c>
      <c r="C28" s="824"/>
      <c r="D28" s="824"/>
      <c r="E28" s="824"/>
      <c r="F28" s="824"/>
      <c r="G28" s="824"/>
      <c r="H28" s="824"/>
      <c r="I28" s="824"/>
      <c r="J28" s="824"/>
      <c r="K28" s="824"/>
      <c r="L28" s="824"/>
      <c r="M28" s="824"/>
      <c r="N28" s="824"/>
      <c r="O28" s="824"/>
      <c r="P28" s="824"/>
      <c r="Q28" s="825"/>
      <c r="R28" s="562">
        <f>Q28+R27</f>
        <v>1707.2</v>
      </c>
      <c r="S28" s="562">
        <f t="shared" ref="S28:AT28" si="4">R28+S27</f>
        <v>3700.4</v>
      </c>
      <c r="T28" s="562">
        <f t="shared" si="4"/>
        <v>5337.4816000000001</v>
      </c>
      <c r="U28" s="562">
        <f t="shared" si="4"/>
        <v>7383.4816000000001</v>
      </c>
      <c r="V28" s="562">
        <f t="shared" si="4"/>
        <v>90152.728600000002</v>
      </c>
      <c r="W28" s="562">
        <f t="shared" si="4"/>
        <v>108128.9286</v>
      </c>
      <c r="X28" s="562">
        <f t="shared" si="4"/>
        <v>120888.9286</v>
      </c>
      <c r="Y28" s="562">
        <f t="shared" si="4"/>
        <v>120888.9286</v>
      </c>
      <c r="Z28" s="562">
        <f t="shared" si="4"/>
        <v>121988.9286</v>
      </c>
      <c r="AA28" s="562">
        <f t="shared" si="4"/>
        <v>127055.0116</v>
      </c>
      <c r="AB28" s="562">
        <f t="shared" si="4"/>
        <v>143329.5116</v>
      </c>
      <c r="AC28" s="562">
        <f t="shared" si="4"/>
        <v>143329.5116</v>
      </c>
      <c r="AD28" s="562">
        <f t="shared" si="4"/>
        <v>144966.5932</v>
      </c>
      <c r="AE28" s="562">
        <f t="shared" si="4"/>
        <v>144966.5932</v>
      </c>
      <c r="AF28" s="562">
        <f t="shared" si="4"/>
        <v>158466.92619999999</v>
      </c>
      <c r="AG28" s="562">
        <f t="shared" si="4"/>
        <v>159074.1262</v>
      </c>
      <c r="AH28" s="562">
        <f t="shared" si="4"/>
        <v>160174.1262</v>
      </c>
      <c r="AI28" s="562">
        <f t="shared" si="4"/>
        <v>162167.32620000001</v>
      </c>
      <c r="AJ28" s="562">
        <f t="shared" si="4"/>
        <v>164213.32620000001</v>
      </c>
      <c r="AK28" s="562">
        <f t="shared" si="4"/>
        <v>253211.4002</v>
      </c>
      <c r="AL28" s="562">
        <f t="shared" si="4"/>
        <v>508115.58270000003</v>
      </c>
      <c r="AM28" s="562">
        <f t="shared" si="4"/>
        <v>511151.58270000003</v>
      </c>
      <c r="AN28" s="562">
        <f t="shared" si="4"/>
        <v>522512.6643</v>
      </c>
      <c r="AO28" s="562">
        <f t="shared" si="4"/>
        <v>522512.6643</v>
      </c>
      <c r="AP28" s="562">
        <f t="shared" si="4"/>
        <v>525585.54729999998</v>
      </c>
      <c r="AQ28" s="562">
        <f t="shared" si="4"/>
        <v>528185.9473</v>
      </c>
      <c r="AR28" s="562">
        <f t="shared" si="4"/>
        <v>530624.64729999995</v>
      </c>
      <c r="AS28" s="562">
        <f t="shared" si="4"/>
        <v>530624.64729999995</v>
      </c>
      <c r="AT28" s="562">
        <f t="shared" si="4"/>
        <v>531724.64729999995</v>
      </c>
      <c r="AU28" s="563">
        <f>AT28+AU27</f>
        <v>534797.53029999998</v>
      </c>
      <c r="AV28" s="564"/>
      <c r="AW28" s="17"/>
      <c r="AZ28" s="14"/>
    </row>
    <row r="29" spans="1:52" ht="21.75" customHeight="1" thickBot="1">
      <c r="A29" s="805"/>
      <c r="B29" s="826" t="s">
        <v>20</v>
      </c>
      <c r="C29" s="827"/>
      <c r="D29" s="827"/>
      <c r="E29" s="827"/>
      <c r="F29" s="827"/>
      <c r="G29" s="827"/>
      <c r="H29" s="827"/>
      <c r="I29" s="827"/>
      <c r="J29" s="827"/>
      <c r="K29" s="827"/>
      <c r="L29" s="827"/>
      <c r="M29" s="827"/>
      <c r="N29" s="827"/>
      <c r="O29" s="827"/>
      <c r="P29" s="827"/>
      <c r="Q29" s="828"/>
      <c r="R29" s="565"/>
      <c r="S29" s="565"/>
      <c r="T29" s="565"/>
      <c r="U29" s="565"/>
      <c r="V29" s="565"/>
      <c r="W29" s="565"/>
      <c r="X29" s="565"/>
      <c r="Y29" s="565"/>
      <c r="Z29" s="565"/>
      <c r="AA29" s="565"/>
      <c r="AB29" s="565"/>
      <c r="AC29" s="565"/>
      <c r="AD29" s="565"/>
      <c r="AE29" s="565"/>
      <c r="AF29" s="565"/>
      <c r="AG29" s="565"/>
      <c r="AH29" s="565"/>
      <c r="AI29" s="565"/>
      <c r="AJ29" s="565"/>
      <c r="AK29" s="565"/>
      <c r="AL29" s="565"/>
      <c r="AM29" s="565"/>
      <c r="AN29" s="565"/>
      <c r="AO29" s="565"/>
      <c r="AP29" s="565"/>
      <c r="AQ29" s="565"/>
      <c r="AR29" s="565"/>
      <c r="AS29" s="565"/>
      <c r="AT29" s="565"/>
      <c r="AU29" s="566"/>
      <c r="AV29" s="567">
        <f>SUM(R29:AU29)</f>
        <v>0</v>
      </c>
      <c r="AW29" s="17"/>
      <c r="AZ29" s="14"/>
    </row>
    <row r="30" spans="1:52" ht="21.75" customHeight="1">
      <c r="A30" s="805"/>
      <c r="B30" s="818" t="s">
        <v>21</v>
      </c>
      <c r="C30" s="819"/>
      <c r="D30" s="819"/>
      <c r="E30" s="819"/>
      <c r="F30" s="819"/>
      <c r="G30" s="819"/>
      <c r="H30" s="819"/>
      <c r="I30" s="819"/>
      <c r="J30" s="819"/>
      <c r="K30" s="819"/>
      <c r="L30" s="819"/>
      <c r="M30" s="819"/>
      <c r="N30" s="819"/>
      <c r="O30" s="819"/>
      <c r="P30" s="819"/>
      <c r="Q30" s="820"/>
      <c r="R30" s="568">
        <f>R27+R29</f>
        <v>1707.2</v>
      </c>
      <c r="S30" s="568">
        <f t="shared" ref="S30:AT30" si="5">S27+S29</f>
        <v>1993.2</v>
      </c>
      <c r="T30" s="568">
        <f t="shared" si="5"/>
        <v>1637.0816</v>
      </c>
      <c r="U30" s="568">
        <f t="shared" si="5"/>
        <v>2046</v>
      </c>
      <c r="V30" s="568">
        <f t="shared" si="5"/>
        <v>82769.247000000003</v>
      </c>
      <c r="W30" s="568">
        <f t="shared" si="5"/>
        <v>17976.2</v>
      </c>
      <c r="X30" s="568">
        <f t="shared" si="5"/>
        <v>12760</v>
      </c>
      <c r="Y30" s="568">
        <f t="shared" si="5"/>
        <v>0</v>
      </c>
      <c r="Z30" s="568">
        <f t="shared" si="5"/>
        <v>1100</v>
      </c>
      <c r="AA30" s="568">
        <f t="shared" si="5"/>
        <v>5066.0829999999996</v>
      </c>
      <c r="AB30" s="568">
        <f t="shared" si="5"/>
        <v>16274.5</v>
      </c>
      <c r="AC30" s="568">
        <f t="shared" si="5"/>
        <v>0</v>
      </c>
      <c r="AD30" s="568">
        <f t="shared" si="5"/>
        <v>1637.0816</v>
      </c>
      <c r="AE30" s="568">
        <f t="shared" si="5"/>
        <v>0</v>
      </c>
      <c r="AF30" s="568">
        <f t="shared" si="5"/>
        <v>13500.332999999999</v>
      </c>
      <c r="AG30" s="568">
        <f t="shared" si="5"/>
        <v>607.20000000000005</v>
      </c>
      <c r="AH30" s="568">
        <f t="shared" si="5"/>
        <v>1100</v>
      </c>
      <c r="AI30" s="568">
        <f t="shared" si="5"/>
        <v>1993.2</v>
      </c>
      <c r="AJ30" s="568">
        <f t="shared" si="5"/>
        <v>2046</v>
      </c>
      <c r="AK30" s="568">
        <f t="shared" si="5"/>
        <v>88998.073999999993</v>
      </c>
      <c r="AL30" s="568">
        <f t="shared" si="5"/>
        <v>254904.18250000002</v>
      </c>
      <c r="AM30" s="568">
        <f t="shared" si="5"/>
        <v>3036</v>
      </c>
      <c r="AN30" s="568">
        <f t="shared" si="5"/>
        <v>11361.0816</v>
      </c>
      <c r="AO30" s="568">
        <f t="shared" si="5"/>
        <v>0</v>
      </c>
      <c r="AP30" s="568">
        <f t="shared" si="5"/>
        <v>3072.8829999999998</v>
      </c>
      <c r="AQ30" s="568">
        <f t="shared" si="5"/>
        <v>2600.4</v>
      </c>
      <c r="AR30" s="568">
        <f t="shared" si="5"/>
        <v>2438.6999999999998</v>
      </c>
      <c r="AS30" s="568">
        <f t="shared" si="5"/>
        <v>0</v>
      </c>
      <c r="AT30" s="568">
        <f t="shared" si="5"/>
        <v>1100</v>
      </c>
      <c r="AU30" s="569">
        <f>AU27+AU29</f>
        <v>3072.8829999999998</v>
      </c>
      <c r="AV30" s="570">
        <f>SUM(R30:AU30)</f>
        <v>534797.53029999998</v>
      </c>
      <c r="AW30" s="17"/>
      <c r="AZ30" s="14"/>
    </row>
    <row r="31" spans="1:52" ht="21.75" customHeight="1" thickBot="1">
      <c r="A31" s="806"/>
      <c r="B31" s="821" t="s">
        <v>22</v>
      </c>
      <c r="C31" s="798"/>
      <c r="D31" s="798"/>
      <c r="E31" s="798"/>
      <c r="F31" s="798"/>
      <c r="G31" s="798"/>
      <c r="H31" s="798"/>
      <c r="I31" s="798"/>
      <c r="J31" s="798"/>
      <c r="K31" s="798"/>
      <c r="L31" s="798"/>
      <c r="M31" s="798"/>
      <c r="N31" s="798"/>
      <c r="O31" s="798"/>
      <c r="P31" s="798"/>
      <c r="Q31" s="799"/>
      <c r="R31" s="562">
        <f>Q31+R30</f>
        <v>1707.2</v>
      </c>
      <c r="S31" s="562">
        <f t="shared" ref="S31:AT31" si="6">R31+S30</f>
        <v>3700.4</v>
      </c>
      <c r="T31" s="562">
        <f t="shared" si="6"/>
        <v>5337.4816000000001</v>
      </c>
      <c r="U31" s="562">
        <f t="shared" si="6"/>
        <v>7383.4816000000001</v>
      </c>
      <c r="V31" s="562">
        <f t="shared" si="6"/>
        <v>90152.728600000002</v>
      </c>
      <c r="W31" s="562">
        <f t="shared" si="6"/>
        <v>108128.9286</v>
      </c>
      <c r="X31" s="562">
        <f t="shared" si="6"/>
        <v>120888.9286</v>
      </c>
      <c r="Y31" s="562">
        <f t="shared" si="6"/>
        <v>120888.9286</v>
      </c>
      <c r="Z31" s="562">
        <f t="shared" si="6"/>
        <v>121988.9286</v>
      </c>
      <c r="AA31" s="562">
        <f t="shared" si="6"/>
        <v>127055.0116</v>
      </c>
      <c r="AB31" s="562">
        <f t="shared" si="6"/>
        <v>143329.5116</v>
      </c>
      <c r="AC31" s="562">
        <f t="shared" si="6"/>
        <v>143329.5116</v>
      </c>
      <c r="AD31" s="562">
        <f t="shared" si="6"/>
        <v>144966.5932</v>
      </c>
      <c r="AE31" s="562">
        <f t="shared" si="6"/>
        <v>144966.5932</v>
      </c>
      <c r="AF31" s="562">
        <f t="shared" si="6"/>
        <v>158466.92619999999</v>
      </c>
      <c r="AG31" s="562">
        <f t="shared" si="6"/>
        <v>159074.1262</v>
      </c>
      <c r="AH31" s="562">
        <f t="shared" si="6"/>
        <v>160174.1262</v>
      </c>
      <c r="AI31" s="562">
        <f t="shared" si="6"/>
        <v>162167.32620000001</v>
      </c>
      <c r="AJ31" s="562">
        <f t="shared" si="6"/>
        <v>164213.32620000001</v>
      </c>
      <c r="AK31" s="562">
        <f t="shared" si="6"/>
        <v>253211.4002</v>
      </c>
      <c r="AL31" s="562">
        <f t="shared" si="6"/>
        <v>508115.58270000003</v>
      </c>
      <c r="AM31" s="562">
        <f t="shared" si="6"/>
        <v>511151.58270000003</v>
      </c>
      <c r="AN31" s="562">
        <f t="shared" si="6"/>
        <v>522512.6643</v>
      </c>
      <c r="AO31" s="562">
        <f t="shared" si="6"/>
        <v>522512.6643</v>
      </c>
      <c r="AP31" s="562">
        <f t="shared" si="6"/>
        <v>525585.54729999998</v>
      </c>
      <c r="AQ31" s="562">
        <f t="shared" si="6"/>
        <v>528185.9473</v>
      </c>
      <c r="AR31" s="562">
        <f t="shared" si="6"/>
        <v>530624.64729999995</v>
      </c>
      <c r="AS31" s="562">
        <f t="shared" si="6"/>
        <v>530624.64729999995</v>
      </c>
      <c r="AT31" s="562">
        <f t="shared" si="6"/>
        <v>531724.64729999995</v>
      </c>
      <c r="AU31" s="563">
        <f>AT31+AU30</f>
        <v>534797.53029999998</v>
      </c>
      <c r="AV31" s="571"/>
      <c r="AW31" s="17"/>
      <c r="AZ31" s="14"/>
    </row>
    <row r="32" spans="1:52" ht="29.25" customHeight="1" thickTop="1">
      <c r="A32" s="804" t="s">
        <v>23</v>
      </c>
      <c r="B32" s="809" t="s">
        <v>24</v>
      </c>
      <c r="C32" s="810"/>
      <c r="D32" s="810"/>
      <c r="E32" s="810"/>
      <c r="F32" s="810"/>
      <c r="G32" s="810"/>
      <c r="H32" s="810"/>
      <c r="I32" s="810"/>
      <c r="J32" s="810"/>
      <c r="K32" s="810"/>
      <c r="L32" s="810"/>
      <c r="M32" s="810"/>
      <c r="N32" s="810"/>
      <c r="O32" s="810"/>
      <c r="P32" s="810"/>
      <c r="Q32" s="811"/>
      <c r="R32" s="572">
        <v>83794</v>
      </c>
      <c r="S32" s="588"/>
      <c r="T32" s="588"/>
      <c r="U32" s="588"/>
      <c r="V32" s="588"/>
      <c r="W32" s="588"/>
      <c r="X32" s="588"/>
      <c r="Y32" s="588"/>
      <c r="Z32" s="588"/>
      <c r="AA32" s="588"/>
      <c r="AB32" s="588"/>
      <c r="AC32" s="588"/>
      <c r="AD32" s="588"/>
      <c r="AE32" s="588"/>
      <c r="AF32" s="588"/>
      <c r="AG32" s="588"/>
      <c r="AH32" s="588"/>
      <c r="AI32" s="588"/>
      <c r="AJ32" s="588"/>
      <c r="AK32" s="588"/>
      <c r="AL32" s="588"/>
      <c r="AM32" s="588"/>
      <c r="AN32" s="588"/>
      <c r="AO32" s="588"/>
      <c r="AP32" s="588"/>
      <c r="AQ32" s="588"/>
      <c r="AR32" s="588"/>
      <c r="AS32" s="588"/>
      <c r="AT32" s="588"/>
      <c r="AU32" s="589"/>
      <c r="AV32" s="573">
        <f>SUM(R32:AU32)</f>
        <v>83794</v>
      </c>
      <c r="AW32" s="17"/>
      <c r="AZ32" s="14"/>
    </row>
    <row r="33" spans="1:52" ht="30" customHeight="1">
      <c r="A33" s="808"/>
      <c r="B33" s="812" t="s">
        <v>775</v>
      </c>
      <c r="C33" s="813"/>
      <c r="D33" s="813"/>
      <c r="E33" s="813"/>
      <c r="F33" s="813"/>
      <c r="G33" s="813"/>
      <c r="H33" s="813"/>
      <c r="I33" s="813"/>
      <c r="J33" s="813"/>
      <c r="K33" s="813"/>
      <c r="L33" s="813"/>
      <c r="M33" s="813"/>
      <c r="N33" s="813"/>
      <c r="O33" s="813"/>
      <c r="P33" s="813"/>
      <c r="Q33" s="814"/>
      <c r="R33" s="574">
        <v>15762.48</v>
      </c>
      <c r="S33" s="574">
        <v>17244.96</v>
      </c>
      <c r="T33" s="574">
        <v>17244.96</v>
      </c>
      <c r="U33" s="574">
        <v>17244.96</v>
      </c>
      <c r="V33" s="574">
        <v>17244.96</v>
      </c>
      <c r="W33" s="574">
        <v>17244.96</v>
      </c>
      <c r="X33" s="574">
        <v>17244.96</v>
      </c>
      <c r="Y33" s="574">
        <v>17244.96</v>
      </c>
      <c r="Z33" s="574">
        <v>17244.96</v>
      </c>
      <c r="AA33" s="574">
        <v>17244.96</v>
      </c>
      <c r="AB33" s="574">
        <v>17244.96</v>
      </c>
      <c r="AC33" s="574">
        <v>17244.96</v>
      </c>
      <c r="AD33" s="574">
        <v>17244.96</v>
      </c>
      <c r="AE33" s="574">
        <v>17244.96</v>
      </c>
      <c r="AF33" s="574">
        <v>17244.96</v>
      </c>
      <c r="AG33" s="574">
        <v>17244.96</v>
      </c>
      <c r="AH33" s="574">
        <v>17244.96</v>
      </c>
      <c r="AI33" s="574">
        <v>17244.96</v>
      </c>
      <c r="AJ33" s="574">
        <v>17244.96</v>
      </c>
      <c r="AK33" s="574">
        <v>17244.96</v>
      </c>
      <c r="AL33" s="574">
        <v>17244.96</v>
      </c>
      <c r="AM33" s="574">
        <v>17244.96</v>
      </c>
      <c r="AN33" s="574">
        <v>17244.96</v>
      </c>
      <c r="AO33" s="574">
        <v>17244.96</v>
      </c>
      <c r="AP33" s="574">
        <v>17244.96</v>
      </c>
      <c r="AQ33" s="574">
        <v>17244.96</v>
      </c>
      <c r="AR33" s="574">
        <v>17244.96</v>
      </c>
      <c r="AS33" s="574">
        <v>17244.96</v>
      </c>
      <c r="AT33" s="574">
        <v>17244.96</v>
      </c>
      <c r="AU33" s="574">
        <v>17244.96</v>
      </c>
      <c r="AV33" s="575">
        <f>SUM(R33:AU33)</f>
        <v>515866.32000000024</v>
      </c>
      <c r="AW33" s="17"/>
      <c r="AZ33" s="14"/>
    </row>
    <row r="34" spans="1:52" ht="30" customHeight="1">
      <c r="A34" s="805"/>
      <c r="B34" s="812" t="s">
        <v>721</v>
      </c>
      <c r="C34" s="813"/>
      <c r="D34" s="813"/>
      <c r="E34" s="813"/>
      <c r="F34" s="813"/>
      <c r="G34" s="813"/>
      <c r="H34" s="813"/>
      <c r="I34" s="813"/>
      <c r="J34" s="813"/>
      <c r="K34" s="813"/>
      <c r="L34" s="813"/>
      <c r="M34" s="813"/>
      <c r="N34" s="813"/>
      <c r="O34" s="813"/>
      <c r="P34" s="813"/>
      <c r="Q34" s="814"/>
      <c r="R34" s="576">
        <v>2700</v>
      </c>
      <c r="S34" s="576">
        <v>0</v>
      </c>
      <c r="T34" s="576">
        <v>0</v>
      </c>
      <c r="U34" s="576">
        <v>0</v>
      </c>
      <c r="V34" s="576">
        <v>0</v>
      </c>
      <c r="W34" s="576">
        <v>0</v>
      </c>
      <c r="X34" s="576">
        <v>0</v>
      </c>
      <c r="Y34" s="576">
        <v>0</v>
      </c>
      <c r="Z34" s="576">
        <v>0</v>
      </c>
      <c r="AA34" s="576">
        <v>0</v>
      </c>
      <c r="AB34" s="576">
        <v>0</v>
      </c>
      <c r="AC34" s="576">
        <v>0</v>
      </c>
      <c r="AD34" s="576">
        <v>0</v>
      </c>
      <c r="AE34" s="576">
        <v>0</v>
      </c>
      <c r="AF34" s="576">
        <v>0</v>
      </c>
      <c r="AG34" s="576">
        <v>0</v>
      </c>
      <c r="AH34" s="576">
        <v>0</v>
      </c>
      <c r="AI34" s="576">
        <v>0</v>
      </c>
      <c r="AJ34" s="576">
        <v>0</v>
      </c>
      <c r="AK34" s="576">
        <v>0</v>
      </c>
      <c r="AL34" s="576">
        <v>0</v>
      </c>
      <c r="AM34" s="576">
        <v>0</v>
      </c>
      <c r="AN34" s="576">
        <v>0</v>
      </c>
      <c r="AO34" s="576">
        <v>0</v>
      </c>
      <c r="AP34" s="576">
        <v>0</v>
      </c>
      <c r="AQ34" s="576">
        <v>0</v>
      </c>
      <c r="AR34" s="576">
        <v>0</v>
      </c>
      <c r="AS34" s="576">
        <v>0</v>
      </c>
      <c r="AT34" s="576">
        <v>0</v>
      </c>
      <c r="AU34" s="576">
        <v>0</v>
      </c>
      <c r="AV34" s="575">
        <f>SUM(R34:AU34)</f>
        <v>2700</v>
      </c>
      <c r="AW34" s="17"/>
      <c r="AZ34" s="14"/>
    </row>
    <row r="35" spans="1:52" ht="29.25" customHeight="1" thickBot="1">
      <c r="A35" s="805"/>
      <c r="B35" s="815" t="s">
        <v>25</v>
      </c>
      <c r="C35" s="816"/>
      <c r="D35" s="816"/>
      <c r="E35" s="816"/>
      <c r="F35" s="816"/>
      <c r="G35" s="816"/>
      <c r="H35" s="816"/>
      <c r="I35" s="816"/>
      <c r="J35" s="816"/>
      <c r="K35" s="816"/>
      <c r="L35" s="816"/>
      <c r="M35" s="816"/>
      <c r="N35" s="816"/>
      <c r="O35" s="816"/>
      <c r="P35" s="816"/>
      <c r="Q35" s="81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8"/>
      <c r="AV35" s="567">
        <f>SUM(R35:AU35)</f>
        <v>0</v>
      </c>
      <c r="AW35" s="17"/>
      <c r="AZ35" s="14"/>
    </row>
    <row r="36" spans="1:52" ht="21" customHeight="1">
      <c r="A36" s="805"/>
      <c r="B36" s="818" t="s">
        <v>26</v>
      </c>
      <c r="C36" s="819"/>
      <c r="D36" s="819"/>
      <c r="E36" s="819"/>
      <c r="F36" s="819"/>
      <c r="G36" s="819"/>
      <c r="H36" s="819"/>
      <c r="I36" s="819"/>
      <c r="J36" s="819"/>
      <c r="K36" s="819"/>
      <c r="L36" s="819"/>
      <c r="M36" s="819"/>
      <c r="N36" s="819"/>
      <c r="O36" s="819"/>
      <c r="P36" s="819"/>
      <c r="Q36" s="820"/>
      <c r="R36" s="579">
        <f>SUM(R32:R35)</f>
        <v>102256.48</v>
      </c>
      <c r="S36" s="579">
        <f t="shared" ref="S36:AT36" si="7">SUM(S32:S35)</f>
        <v>17244.96</v>
      </c>
      <c r="T36" s="579">
        <f t="shared" si="7"/>
        <v>17244.96</v>
      </c>
      <c r="U36" s="579">
        <f t="shared" si="7"/>
        <v>17244.96</v>
      </c>
      <c r="V36" s="579">
        <f t="shared" si="7"/>
        <v>17244.96</v>
      </c>
      <c r="W36" s="579">
        <f t="shared" si="7"/>
        <v>17244.96</v>
      </c>
      <c r="X36" s="579">
        <f t="shared" si="7"/>
        <v>17244.96</v>
      </c>
      <c r="Y36" s="579">
        <f t="shared" si="7"/>
        <v>17244.96</v>
      </c>
      <c r="Z36" s="579">
        <f t="shared" si="7"/>
        <v>17244.96</v>
      </c>
      <c r="AA36" s="579">
        <f t="shared" si="7"/>
        <v>17244.96</v>
      </c>
      <c r="AB36" s="579">
        <f t="shared" si="7"/>
        <v>17244.96</v>
      </c>
      <c r="AC36" s="579">
        <f t="shared" si="7"/>
        <v>17244.96</v>
      </c>
      <c r="AD36" s="579">
        <f t="shared" si="7"/>
        <v>17244.96</v>
      </c>
      <c r="AE36" s="579">
        <f t="shared" si="7"/>
        <v>17244.96</v>
      </c>
      <c r="AF36" s="579">
        <f t="shared" si="7"/>
        <v>17244.96</v>
      </c>
      <c r="AG36" s="579">
        <f t="shared" si="7"/>
        <v>17244.96</v>
      </c>
      <c r="AH36" s="579">
        <f t="shared" si="7"/>
        <v>17244.96</v>
      </c>
      <c r="AI36" s="579">
        <f t="shared" si="7"/>
        <v>17244.96</v>
      </c>
      <c r="AJ36" s="579">
        <f t="shared" si="7"/>
        <v>17244.96</v>
      </c>
      <c r="AK36" s="579">
        <f t="shared" si="7"/>
        <v>17244.96</v>
      </c>
      <c r="AL36" s="579">
        <f t="shared" si="7"/>
        <v>17244.96</v>
      </c>
      <c r="AM36" s="579">
        <f t="shared" si="7"/>
        <v>17244.96</v>
      </c>
      <c r="AN36" s="579">
        <f t="shared" si="7"/>
        <v>17244.96</v>
      </c>
      <c r="AO36" s="579">
        <f t="shared" si="7"/>
        <v>17244.96</v>
      </c>
      <c r="AP36" s="579">
        <f t="shared" si="7"/>
        <v>17244.96</v>
      </c>
      <c r="AQ36" s="579">
        <f t="shared" si="7"/>
        <v>17244.96</v>
      </c>
      <c r="AR36" s="579">
        <f t="shared" si="7"/>
        <v>17244.96</v>
      </c>
      <c r="AS36" s="579">
        <f t="shared" si="7"/>
        <v>17244.96</v>
      </c>
      <c r="AT36" s="579">
        <f t="shared" si="7"/>
        <v>17244.96</v>
      </c>
      <c r="AU36" s="580">
        <f>SUM(AU32:AU35)</f>
        <v>17244.96</v>
      </c>
      <c r="AV36" s="570">
        <f>SUM(R36:AU36)</f>
        <v>602360.32000000007</v>
      </c>
      <c r="AW36" s="17"/>
      <c r="AZ36" s="14"/>
    </row>
    <row r="37" spans="1:52" ht="21" customHeight="1" thickBot="1">
      <c r="A37" s="805"/>
      <c r="B37" s="821" t="s">
        <v>27</v>
      </c>
      <c r="C37" s="798"/>
      <c r="D37" s="798"/>
      <c r="E37" s="798"/>
      <c r="F37" s="798"/>
      <c r="G37" s="798"/>
      <c r="H37" s="798"/>
      <c r="I37" s="798"/>
      <c r="J37" s="798"/>
      <c r="K37" s="798"/>
      <c r="L37" s="798"/>
      <c r="M37" s="798"/>
      <c r="N37" s="798"/>
      <c r="O37" s="798"/>
      <c r="P37" s="798"/>
      <c r="Q37" s="799"/>
      <c r="R37" s="581">
        <f>Q37+R36</f>
        <v>102256.48</v>
      </c>
      <c r="S37" s="581">
        <f t="shared" ref="S37:AT37" si="8">R37+S36</f>
        <v>119501.44</v>
      </c>
      <c r="T37" s="581">
        <f t="shared" si="8"/>
        <v>136746.4</v>
      </c>
      <c r="U37" s="581">
        <f t="shared" si="8"/>
        <v>153991.35999999999</v>
      </c>
      <c r="V37" s="581">
        <f t="shared" si="8"/>
        <v>171236.31999999998</v>
      </c>
      <c r="W37" s="581">
        <f t="shared" si="8"/>
        <v>188481.27999999997</v>
      </c>
      <c r="X37" s="581">
        <f t="shared" si="8"/>
        <v>205726.23999999996</v>
      </c>
      <c r="Y37" s="581">
        <f t="shared" si="8"/>
        <v>222971.19999999995</v>
      </c>
      <c r="Z37" s="581">
        <f t="shared" si="8"/>
        <v>240216.15999999995</v>
      </c>
      <c r="AA37" s="581">
        <f t="shared" si="8"/>
        <v>257461.11999999994</v>
      </c>
      <c r="AB37" s="581">
        <f t="shared" si="8"/>
        <v>274706.07999999996</v>
      </c>
      <c r="AC37" s="581">
        <f t="shared" si="8"/>
        <v>291951.03999999998</v>
      </c>
      <c r="AD37" s="581">
        <f t="shared" si="8"/>
        <v>309196</v>
      </c>
      <c r="AE37" s="581">
        <f t="shared" si="8"/>
        <v>326440.96000000002</v>
      </c>
      <c r="AF37" s="581">
        <f t="shared" si="8"/>
        <v>343685.92000000004</v>
      </c>
      <c r="AG37" s="581">
        <f t="shared" si="8"/>
        <v>360930.88000000006</v>
      </c>
      <c r="AH37" s="581">
        <f t="shared" si="8"/>
        <v>378175.84000000008</v>
      </c>
      <c r="AI37" s="581">
        <f t="shared" si="8"/>
        <v>395420.8000000001</v>
      </c>
      <c r="AJ37" s="581">
        <f t="shared" si="8"/>
        <v>412665.76000000013</v>
      </c>
      <c r="AK37" s="581">
        <f t="shared" si="8"/>
        <v>429910.72000000015</v>
      </c>
      <c r="AL37" s="581">
        <f t="shared" si="8"/>
        <v>447155.68000000017</v>
      </c>
      <c r="AM37" s="581">
        <f t="shared" si="8"/>
        <v>464400.64000000019</v>
      </c>
      <c r="AN37" s="581">
        <f t="shared" si="8"/>
        <v>481645.60000000021</v>
      </c>
      <c r="AO37" s="581">
        <f t="shared" si="8"/>
        <v>498890.56000000023</v>
      </c>
      <c r="AP37" s="581">
        <f t="shared" si="8"/>
        <v>516135.52000000025</v>
      </c>
      <c r="AQ37" s="581">
        <f t="shared" si="8"/>
        <v>533380.48000000021</v>
      </c>
      <c r="AR37" s="581">
        <f t="shared" si="8"/>
        <v>550625.44000000018</v>
      </c>
      <c r="AS37" s="581">
        <f t="shared" si="8"/>
        <v>567870.40000000014</v>
      </c>
      <c r="AT37" s="581">
        <f t="shared" si="8"/>
        <v>585115.3600000001</v>
      </c>
      <c r="AU37" s="582">
        <f>AT37+AU36</f>
        <v>602360.32000000007</v>
      </c>
      <c r="AV37" s="571"/>
      <c r="AW37" s="17"/>
      <c r="AZ37" s="14"/>
    </row>
    <row r="38" spans="1:52" ht="21" customHeight="1" thickTop="1">
      <c r="A38" s="91"/>
      <c r="B38" s="796" t="s">
        <v>28</v>
      </c>
      <c r="C38" s="796"/>
      <c r="D38" s="796"/>
      <c r="E38" s="796"/>
      <c r="F38" s="796"/>
      <c r="G38" s="796"/>
      <c r="H38" s="796"/>
      <c r="I38" s="796"/>
      <c r="J38" s="796"/>
      <c r="K38" s="796"/>
      <c r="L38" s="796"/>
      <c r="M38" s="796"/>
      <c r="N38" s="796"/>
      <c r="O38" s="796"/>
      <c r="P38" s="796"/>
      <c r="Q38" s="797"/>
      <c r="R38" s="583">
        <f>R36-R30</f>
        <v>100549.28</v>
      </c>
      <c r="S38" s="583">
        <f t="shared" ref="S38:AT38" si="9">S36-S30</f>
        <v>15251.759999999998</v>
      </c>
      <c r="T38" s="583">
        <f t="shared" si="9"/>
        <v>15607.8784</v>
      </c>
      <c r="U38" s="583">
        <f t="shared" si="9"/>
        <v>15198.96</v>
      </c>
      <c r="V38" s="583">
        <f t="shared" si="9"/>
        <v>-65524.287000000004</v>
      </c>
      <c r="W38" s="583">
        <f t="shared" si="9"/>
        <v>-731.2400000000016</v>
      </c>
      <c r="X38" s="583">
        <f t="shared" si="9"/>
        <v>4484.9599999999991</v>
      </c>
      <c r="Y38" s="583">
        <f t="shared" si="9"/>
        <v>17244.96</v>
      </c>
      <c r="Z38" s="583">
        <f t="shared" si="9"/>
        <v>16144.96</v>
      </c>
      <c r="AA38" s="583">
        <f t="shared" si="9"/>
        <v>12178.877</v>
      </c>
      <c r="AB38" s="583">
        <f t="shared" si="9"/>
        <v>970.45999999999913</v>
      </c>
      <c r="AC38" s="583">
        <f t="shared" si="9"/>
        <v>17244.96</v>
      </c>
      <c r="AD38" s="583">
        <f t="shared" si="9"/>
        <v>15607.8784</v>
      </c>
      <c r="AE38" s="583">
        <f t="shared" si="9"/>
        <v>17244.96</v>
      </c>
      <c r="AF38" s="583">
        <f t="shared" si="9"/>
        <v>3744.6270000000004</v>
      </c>
      <c r="AG38" s="583">
        <f t="shared" si="9"/>
        <v>16637.759999999998</v>
      </c>
      <c r="AH38" s="583">
        <f t="shared" si="9"/>
        <v>16144.96</v>
      </c>
      <c r="AI38" s="583">
        <f t="shared" si="9"/>
        <v>15251.759999999998</v>
      </c>
      <c r="AJ38" s="583">
        <f t="shared" si="9"/>
        <v>15198.96</v>
      </c>
      <c r="AK38" s="583">
        <f t="shared" si="9"/>
        <v>-71753.114000000001</v>
      </c>
      <c r="AL38" s="583">
        <f t="shared" si="9"/>
        <v>-237659.22250000003</v>
      </c>
      <c r="AM38" s="583">
        <f t="shared" si="9"/>
        <v>14208.96</v>
      </c>
      <c r="AN38" s="583">
        <f t="shared" si="9"/>
        <v>5883.8783999999996</v>
      </c>
      <c r="AO38" s="583">
        <f t="shared" si="9"/>
        <v>17244.96</v>
      </c>
      <c r="AP38" s="583">
        <f t="shared" si="9"/>
        <v>14172.076999999999</v>
      </c>
      <c r="AQ38" s="583">
        <f t="shared" si="9"/>
        <v>14644.56</v>
      </c>
      <c r="AR38" s="583">
        <f t="shared" si="9"/>
        <v>14806.259999999998</v>
      </c>
      <c r="AS38" s="583">
        <f t="shared" si="9"/>
        <v>17244.96</v>
      </c>
      <c r="AT38" s="583">
        <f t="shared" si="9"/>
        <v>16144.96</v>
      </c>
      <c r="AU38" s="584">
        <f>AU36-AU30</f>
        <v>14172.076999999999</v>
      </c>
      <c r="AV38" s="561">
        <f>SUM(R38:AU38)</f>
        <v>67562.789699999907</v>
      </c>
      <c r="AW38" s="17"/>
      <c r="AZ38" s="14"/>
    </row>
    <row r="39" spans="1:52" ht="21" customHeight="1" thickBot="1">
      <c r="A39" s="92"/>
      <c r="B39" s="798" t="s">
        <v>29</v>
      </c>
      <c r="C39" s="798"/>
      <c r="D39" s="798"/>
      <c r="E39" s="798"/>
      <c r="F39" s="798"/>
      <c r="G39" s="798"/>
      <c r="H39" s="798"/>
      <c r="I39" s="798"/>
      <c r="J39" s="798"/>
      <c r="K39" s="798"/>
      <c r="L39" s="798"/>
      <c r="M39" s="798"/>
      <c r="N39" s="798"/>
      <c r="O39" s="798"/>
      <c r="P39" s="798"/>
      <c r="Q39" s="799"/>
      <c r="R39" s="585">
        <f>Q39+R38</f>
        <v>100549.28</v>
      </c>
      <c r="S39" s="585">
        <f>R39+S38</f>
        <v>115801.04</v>
      </c>
      <c r="T39" s="585">
        <f t="shared" ref="T39:AT39" si="10">S39+T38</f>
        <v>131408.9184</v>
      </c>
      <c r="U39" s="585">
        <f t="shared" si="10"/>
        <v>146607.87839999999</v>
      </c>
      <c r="V39" s="585">
        <f t="shared" si="10"/>
        <v>81083.591399999976</v>
      </c>
      <c r="W39" s="585">
        <f t="shared" si="10"/>
        <v>80352.35139999997</v>
      </c>
      <c r="X39" s="585">
        <f t="shared" si="10"/>
        <v>84837.311399999977</v>
      </c>
      <c r="Y39" s="585">
        <f t="shared" si="10"/>
        <v>102082.27139999997</v>
      </c>
      <c r="Z39" s="585">
        <f t="shared" si="10"/>
        <v>118227.23139999996</v>
      </c>
      <c r="AA39" s="585">
        <f t="shared" si="10"/>
        <v>130406.10839999997</v>
      </c>
      <c r="AB39" s="585">
        <f t="shared" si="10"/>
        <v>131376.56839999996</v>
      </c>
      <c r="AC39" s="585">
        <f t="shared" si="10"/>
        <v>148621.52839999995</v>
      </c>
      <c r="AD39" s="585">
        <f t="shared" si="10"/>
        <v>164229.40679999994</v>
      </c>
      <c r="AE39" s="585">
        <f t="shared" si="10"/>
        <v>181474.36679999993</v>
      </c>
      <c r="AF39" s="585">
        <f t="shared" si="10"/>
        <v>185218.99379999994</v>
      </c>
      <c r="AG39" s="585">
        <f t="shared" si="10"/>
        <v>201856.75379999995</v>
      </c>
      <c r="AH39" s="585">
        <f t="shared" si="10"/>
        <v>218001.71379999994</v>
      </c>
      <c r="AI39" s="585">
        <f t="shared" si="10"/>
        <v>233253.47379999995</v>
      </c>
      <c r="AJ39" s="585">
        <f t="shared" si="10"/>
        <v>248452.43379999994</v>
      </c>
      <c r="AK39" s="585">
        <f t="shared" si="10"/>
        <v>176699.31979999994</v>
      </c>
      <c r="AL39" s="585">
        <f t="shared" si="10"/>
        <v>-60959.902700000093</v>
      </c>
      <c r="AM39" s="585">
        <f t="shared" si="10"/>
        <v>-46750.942700000094</v>
      </c>
      <c r="AN39" s="585">
        <f t="shared" si="10"/>
        <v>-40867.064300000093</v>
      </c>
      <c r="AO39" s="585">
        <f t="shared" si="10"/>
        <v>-23622.104300000094</v>
      </c>
      <c r="AP39" s="585">
        <f t="shared" si="10"/>
        <v>-9450.0273000000943</v>
      </c>
      <c r="AQ39" s="585">
        <f t="shared" si="10"/>
        <v>5194.5326999999052</v>
      </c>
      <c r="AR39" s="585">
        <f t="shared" si="10"/>
        <v>20000.792699999904</v>
      </c>
      <c r="AS39" s="585">
        <f t="shared" si="10"/>
        <v>37245.752699999903</v>
      </c>
      <c r="AT39" s="585">
        <f t="shared" si="10"/>
        <v>53390.712699999902</v>
      </c>
      <c r="AU39" s="586">
        <f>AT39+AU38</f>
        <v>67562.789699999907</v>
      </c>
      <c r="AV39" s="587"/>
      <c r="AW39" s="17"/>
      <c r="AZ39" s="14"/>
    </row>
    <row r="40" spans="1:52" ht="30" customHeight="1" thickTop="1">
      <c r="A40" s="646"/>
      <c r="B40" s="800"/>
      <c r="C40" s="800"/>
      <c r="D40" s="800"/>
      <c r="E40" s="800"/>
      <c r="F40" s="800"/>
      <c r="G40" s="800"/>
      <c r="H40" s="800"/>
      <c r="I40" s="800"/>
      <c r="J40" s="800"/>
      <c r="K40" s="800"/>
      <c r="L40" s="800"/>
      <c r="M40" s="800"/>
      <c r="N40" s="800"/>
      <c r="O40" s="800"/>
      <c r="P40" s="800"/>
      <c r="Q40" s="800"/>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7"/>
      <c r="AQ40" s="647"/>
      <c r="AR40" s="647"/>
      <c r="AS40" s="647"/>
      <c r="AT40" s="647"/>
      <c r="AU40" s="647"/>
      <c r="AV40" s="648"/>
      <c r="AW40" s="17"/>
      <c r="AZ40" s="14"/>
    </row>
    <row r="41" spans="1:52" ht="30" customHeight="1">
      <c r="A41" s="649"/>
      <c r="B41" s="807"/>
      <c r="C41" s="807"/>
      <c r="D41" s="807"/>
      <c r="E41" s="807"/>
      <c r="F41" s="807"/>
      <c r="G41" s="807"/>
      <c r="H41" s="807"/>
      <c r="I41" s="807"/>
      <c r="J41" s="807"/>
      <c r="K41" s="807"/>
      <c r="L41" s="807"/>
      <c r="M41" s="807"/>
      <c r="N41" s="807"/>
      <c r="O41" s="807"/>
      <c r="P41" s="807"/>
      <c r="Q41" s="807"/>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c r="AV41" s="651"/>
      <c r="AW41" s="17"/>
      <c r="AZ41" s="14"/>
    </row>
    <row r="42" spans="1:52" ht="30" customHeight="1">
      <c r="A42" s="649"/>
      <c r="B42" s="807"/>
      <c r="C42" s="807"/>
      <c r="D42" s="807"/>
      <c r="E42" s="807"/>
      <c r="F42" s="807"/>
      <c r="G42" s="807"/>
      <c r="H42" s="807"/>
      <c r="I42" s="807"/>
      <c r="J42" s="807"/>
      <c r="K42" s="807"/>
      <c r="L42" s="807"/>
      <c r="M42" s="807"/>
      <c r="N42" s="807"/>
      <c r="O42" s="807"/>
      <c r="P42" s="807"/>
      <c r="Q42" s="807"/>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c r="AV42" s="651"/>
      <c r="AW42" s="17"/>
      <c r="AZ42" s="14"/>
    </row>
    <row r="43" spans="1:52" ht="30" customHeight="1">
      <c r="A43" s="649"/>
      <c r="B43" s="807"/>
      <c r="C43" s="807"/>
      <c r="D43" s="807"/>
      <c r="E43" s="807"/>
      <c r="F43" s="807"/>
      <c r="G43" s="807"/>
      <c r="H43" s="807"/>
      <c r="I43" s="807"/>
      <c r="J43" s="807"/>
      <c r="K43" s="807"/>
      <c r="L43" s="807"/>
      <c r="M43" s="807"/>
      <c r="N43" s="807"/>
      <c r="O43" s="807"/>
      <c r="P43" s="807"/>
      <c r="Q43" s="807"/>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1"/>
      <c r="AO43" s="651"/>
      <c r="AP43" s="651"/>
      <c r="AQ43" s="651"/>
      <c r="AR43" s="651"/>
      <c r="AS43" s="651"/>
      <c r="AT43" s="651"/>
      <c r="AU43" s="651"/>
      <c r="AV43" s="651"/>
      <c r="AW43" s="17"/>
      <c r="AZ43" s="14"/>
    </row>
    <row r="44" spans="1:52" ht="21" customHeight="1">
      <c r="A44" s="652"/>
      <c r="B44" s="787"/>
      <c r="C44" s="787"/>
      <c r="D44" s="787"/>
      <c r="E44" s="787"/>
      <c r="F44" s="787"/>
      <c r="G44" s="787"/>
      <c r="H44" s="787"/>
      <c r="I44" s="787"/>
      <c r="J44" s="787"/>
      <c r="K44" s="787"/>
      <c r="L44" s="787"/>
      <c r="M44" s="787"/>
      <c r="N44" s="787"/>
      <c r="O44" s="787"/>
      <c r="P44" s="787"/>
      <c r="Q44" s="787"/>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1"/>
      <c r="AR44" s="651"/>
      <c r="AS44" s="651"/>
      <c r="AT44" s="651"/>
      <c r="AU44" s="651"/>
      <c r="AV44" s="653"/>
      <c r="AW44" s="17"/>
      <c r="AZ44" s="14"/>
    </row>
    <row r="45" spans="1:52" ht="21" customHeight="1">
      <c r="A45" s="652"/>
      <c r="B45" s="787"/>
      <c r="C45" s="787"/>
      <c r="D45" s="787"/>
      <c r="E45" s="787"/>
      <c r="F45" s="787"/>
      <c r="G45" s="787"/>
      <c r="H45" s="787"/>
      <c r="I45" s="787"/>
      <c r="J45" s="787"/>
      <c r="K45" s="787"/>
      <c r="L45" s="787"/>
      <c r="M45" s="787"/>
      <c r="N45" s="787"/>
      <c r="O45" s="787"/>
      <c r="P45" s="787"/>
      <c r="Q45" s="787"/>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1"/>
      <c r="AO45" s="651"/>
      <c r="AP45" s="651"/>
      <c r="AQ45" s="651"/>
      <c r="AR45" s="651"/>
      <c r="AS45" s="651"/>
      <c r="AT45" s="651"/>
      <c r="AU45" s="651"/>
      <c r="AV45" s="650"/>
      <c r="AW45" s="17"/>
      <c r="AZ45" s="14"/>
    </row>
    <row r="46" spans="1:52" ht="30" hidden="1" customHeight="1" thickTop="1">
      <c r="A46" s="426"/>
      <c r="B46" s="788" t="s">
        <v>24</v>
      </c>
      <c r="C46" s="788"/>
      <c r="D46" s="788"/>
      <c r="E46" s="788"/>
      <c r="F46" s="788"/>
      <c r="G46" s="788"/>
      <c r="H46" s="788"/>
      <c r="I46" s="788"/>
      <c r="J46" s="788"/>
      <c r="K46" s="788"/>
      <c r="L46" s="788"/>
      <c r="M46" s="788"/>
      <c r="N46" s="788"/>
      <c r="O46" s="788"/>
      <c r="P46" s="788"/>
      <c r="Q46" s="789"/>
      <c r="R46" s="643"/>
      <c r="S46" s="643"/>
      <c r="T46" s="643"/>
      <c r="U46" s="643"/>
      <c r="V46" s="643"/>
      <c r="W46" s="643"/>
      <c r="X46" s="643"/>
      <c r="Y46" s="643"/>
      <c r="Z46" s="643"/>
      <c r="AA46" s="643"/>
      <c r="AB46" s="643"/>
      <c r="AC46" s="643"/>
      <c r="AD46" s="643"/>
      <c r="AE46" s="643"/>
      <c r="AF46" s="643"/>
      <c r="AG46" s="643"/>
      <c r="AH46" s="643"/>
      <c r="AI46" s="643"/>
      <c r="AJ46" s="643"/>
      <c r="AK46" s="643"/>
      <c r="AL46" s="643"/>
      <c r="AM46" s="643"/>
      <c r="AN46" s="643"/>
      <c r="AO46" s="643"/>
      <c r="AP46" s="643"/>
      <c r="AQ46" s="643"/>
      <c r="AR46" s="643"/>
      <c r="AS46" s="643"/>
      <c r="AT46" s="643"/>
      <c r="AU46" s="644"/>
      <c r="AV46" s="645">
        <f>SUM(R46:AU46)</f>
        <v>0</v>
      </c>
      <c r="AW46" s="17"/>
      <c r="AZ46" s="14"/>
    </row>
    <row r="47" spans="1:52" ht="30" hidden="1" customHeight="1" thickBot="1">
      <c r="A47" s="426"/>
      <c r="B47" s="790" t="s">
        <v>468</v>
      </c>
      <c r="C47" s="791"/>
      <c r="D47" s="791"/>
      <c r="E47" s="791"/>
      <c r="F47" s="791"/>
      <c r="G47" s="791"/>
      <c r="H47" s="791"/>
      <c r="I47" s="791"/>
      <c r="J47" s="791"/>
      <c r="K47" s="791"/>
      <c r="L47" s="791"/>
      <c r="M47" s="791"/>
      <c r="N47" s="791"/>
      <c r="O47" s="791"/>
      <c r="P47" s="791"/>
      <c r="Q47" s="792"/>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6"/>
      <c r="AV47" s="437">
        <f>SUM(R47:AU47)</f>
        <v>0</v>
      </c>
      <c r="AW47" s="17"/>
      <c r="AZ47" s="14"/>
    </row>
    <row r="48" spans="1:52" ht="16.5" hidden="1" customHeight="1">
      <c r="A48" s="426"/>
      <c r="B48" s="793" t="s">
        <v>224</v>
      </c>
      <c r="C48" s="793"/>
      <c r="D48" s="793"/>
      <c r="E48" s="793"/>
      <c r="F48" s="793"/>
      <c r="G48" s="793"/>
      <c r="H48" s="793"/>
      <c r="I48" s="793"/>
      <c r="J48" s="793"/>
      <c r="K48" s="793"/>
      <c r="L48" s="793"/>
      <c r="M48" s="793"/>
      <c r="N48" s="793"/>
      <c r="O48" s="793"/>
      <c r="P48" s="793"/>
      <c r="Q48" s="794"/>
      <c r="R48" s="438">
        <f>R46+R34+R35+R47</f>
        <v>2700</v>
      </c>
      <c r="S48" s="438">
        <f t="shared" ref="S48:AT48" si="11">S46+S34+S35+S47</f>
        <v>0</v>
      </c>
      <c r="T48" s="438">
        <f t="shared" si="11"/>
        <v>0</v>
      </c>
      <c r="U48" s="438">
        <f t="shared" si="11"/>
        <v>0</v>
      </c>
      <c r="V48" s="438">
        <f t="shared" si="11"/>
        <v>0</v>
      </c>
      <c r="W48" s="438">
        <f t="shared" si="11"/>
        <v>0</v>
      </c>
      <c r="X48" s="438">
        <f t="shared" si="11"/>
        <v>0</v>
      </c>
      <c r="Y48" s="438">
        <f t="shared" si="11"/>
        <v>0</v>
      </c>
      <c r="Z48" s="438">
        <f t="shared" si="11"/>
        <v>0</v>
      </c>
      <c r="AA48" s="438">
        <f t="shared" si="11"/>
        <v>0</v>
      </c>
      <c r="AB48" s="438">
        <f t="shared" si="11"/>
        <v>0</v>
      </c>
      <c r="AC48" s="438">
        <f t="shared" si="11"/>
        <v>0</v>
      </c>
      <c r="AD48" s="438">
        <f t="shared" si="11"/>
        <v>0</v>
      </c>
      <c r="AE48" s="438">
        <f t="shared" si="11"/>
        <v>0</v>
      </c>
      <c r="AF48" s="438">
        <f t="shared" si="11"/>
        <v>0</v>
      </c>
      <c r="AG48" s="438">
        <f t="shared" si="11"/>
        <v>0</v>
      </c>
      <c r="AH48" s="438">
        <f t="shared" si="11"/>
        <v>0</v>
      </c>
      <c r="AI48" s="438">
        <f t="shared" si="11"/>
        <v>0</v>
      </c>
      <c r="AJ48" s="438">
        <f t="shared" si="11"/>
        <v>0</v>
      </c>
      <c r="AK48" s="438">
        <f t="shared" si="11"/>
        <v>0</v>
      </c>
      <c r="AL48" s="438">
        <f t="shared" si="11"/>
        <v>0</v>
      </c>
      <c r="AM48" s="438">
        <f t="shared" si="11"/>
        <v>0</v>
      </c>
      <c r="AN48" s="438">
        <f t="shared" si="11"/>
        <v>0</v>
      </c>
      <c r="AO48" s="438">
        <f t="shared" si="11"/>
        <v>0</v>
      </c>
      <c r="AP48" s="438">
        <f t="shared" si="11"/>
        <v>0</v>
      </c>
      <c r="AQ48" s="438">
        <f t="shared" si="11"/>
        <v>0</v>
      </c>
      <c r="AR48" s="438">
        <f t="shared" si="11"/>
        <v>0</v>
      </c>
      <c r="AS48" s="438">
        <f t="shared" si="11"/>
        <v>0</v>
      </c>
      <c r="AT48" s="438">
        <f t="shared" si="11"/>
        <v>0</v>
      </c>
      <c r="AU48" s="438">
        <f>AU46+AU34+AU35+AU47</f>
        <v>0</v>
      </c>
      <c r="AV48" s="439">
        <f>SUM(R48:AU48)</f>
        <v>2700</v>
      </c>
      <c r="AW48" s="17"/>
      <c r="AZ48" s="14"/>
    </row>
    <row r="49" spans="1:52" ht="16.5" hidden="1" customHeight="1">
      <c r="A49" s="427"/>
      <c r="B49" s="785" t="s">
        <v>225</v>
      </c>
      <c r="C49" s="785"/>
      <c r="D49" s="785"/>
      <c r="E49" s="785"/>
      <c r="F49" s="785"/>
      <c r="G49" s="785"/>
      <c r="H49" s="785"/>
      <c r="I49" s="785"/>
      <c r="J49" s="785"/>
      <c r="K49" s="785"/>
      <c r="L49" s="785"/>
      <c r="M49" s="785"/>
      <c r="N49" s="785"/>
      <c r="O49" s="785"/>
      <c r="P49" s="785"/>
      <c r="Q49" s="786"/>
      <c r="R49" s="440">
        <f>Q49+R48</f>
        <v>2700</v>
      </c>
      <c r="S49" s="440">
        <f t="shared" ref="S49:AT49" si="12">R49+S48</f>
        <v>2700</v>
      </c>
      <c r="T49" s="440">
        <f t="shared" si="12"/>
        <v>2700</v>
      </c>
      <c r="U49" s="440">
        <f t="shared" si="12"/>
        <v>2700</v>
      </c>
      <c r="V49" s="440">
        <f t="shared" si="12"/>
        <v>2700</v>
      </c>
      <c r="W49" s="440">
        <f t="shared" si="12"/>
        <v>2700</v>
      </c>
      <c r="X49" s="440">
        <f t="shared" si="12"/>
        <v>2700</v>
      </c>
      <c r="Y49" s="440">
        <f t="shared" si="12"/>
        <v>2700</v>
      </c>
      <c r="Z49" s="440">
        <f t="shared" si="12"/>
        <v>2700</v>
      </c>
      <c r="AA49" s="440">
        <f t="shared" si="12"/>
        <v>2700</v>
      </c>
      <c r="AB49" s="440">
        <f t="shared" si="12"/>
        <v>2700</v>
      </c>
      <c r="AC49" s="440">
        <f t="shared" si="12"/>
        <v>2700</v>
      </c>
      <c r="AD49" s="440">
        <f t="shared" si="12"/>
        <v>2700</v>
      </c>
      <c r="AE49" s="440">
        <f t="shared" si="12"/>
        <v>2700</v>
      </c>
      <c r="AF49" s="440">
        <f t="shared" si="12"/>
        <v>2700</v>
      </c>
      <c r="AG49" s="440">
        <f t="shared" si="12"/>
        <v>2700</v>
      </c>
      <c r="AH49" s="440">
        <f t="shared" si="12"/>
        <v>2700</v>
      </c>
      <c r="AI49" s="440">
        <f t="shared" si="12"/>
        <v>2700</v>
      </c>
      <c r="AJ49" s="440">
        <f t="shared" si="12"/>
        <v>2700</v>
      </c>
      <c r="AK49" s="440">
        <f t="shared" si="12"/>
        <v>2700</v>
      </c>
      <c r="AL49" s="440">
        <f t="shared" si="12"/>
        <v>2700</v>
      </c>
      <c r="AM49" s="440">
        <f t="shared" si="12"/>
        <v>2700</v>
      </c>
      <c r="AN49" s="440">
        <f t="shared" si="12"/>
        <v>2700</v>
      </c>
      <c r="AO49" s="440">
        <f t="shared" si="12"/>
        <v>2700</v>
      </c>
      <c r="AP49" s="440">
        <f t="shared" si="12"/>
        <v>2700</v>
      </c>
      <c r="AQ49" s="440">
        <f t="shared" si="12"/>
        <v>2700</v>
      </c>
      <c r="AR49" s="440">
        <f t="shared" si="12"/>
        <v>2700</v>
      </c>
      <c r="AS49" s="440">
        <f t="shared" si="12"/>
        <v>2700</v>
      </c>
      <c r="AT49" s="440">
        <f t="shared" si="12"/>
        <v>2700</v>
      </c>
      <c r="AU49" s="441"/>
      <c r="AV49" s="442"/>
      <c r="AW49" s="17"/>
      <c r="AZ49" s="14"/>
    </row>
    <row r="50" spans="1:52">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W50" s="1"/>
      <c r="AX50" s="1"/>
      <c r="AZ50" s="1"/>
    </row>
    <row r="51" spans="1:52">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1"/>
      <c r="AX51" s="1"/>
      <c r="AZ51" s="1"/>
    </row>
    <row r="52" spans="1:52" s="95" customFormat="1">
      <c r="B52" s="96"/>
      <c r="C52" s="97"/>
      <c r="D52" s="97"/>
      <c r="E52" s="97"/>
      <c r="F52" s="98"/>
      <c r="G52" s="99"/>
      <c r="H52" s="100"/>
      <c r="I52" s="99"/>
      <c r="J52" s="101"/>
      <c r="K52" s="101"/>
      <c r="L52" s="101"/>
      <c r="M52" s="101"/>
      <c r="N52" s="101"/>
      <c r="O52" s="101"/>
      <c r="P52" s="101"/>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row>
    <row r="53" spans="1:52">
      <c r="B53" s="102"/>
      <c r="Q53" s="103"/>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
      <c r="AX53" s="1"/>
      <c r="AZ53" s="1"/>
    </row>
    <row r="54" spans="1:52">
      <c r="B54" s="102"/>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
      <c r="AX54" s="1"/>
      <c r="AZ54" s="1"/>
    </row>
    <row r="55" spans="1:52">
      <c r="B55" s="102"/>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
      <c r="AX55" s="1"/>
      <c r="AZ55" s="1"/>
    </row>
    <row r="56" spans="1:52">
      <c r="B56" s="102"/>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
      <c r="AX56" s="1"/>
      <c r="AZ56" s="1"/>
    </row>
    <row r="57" spans="1:52">
      <c r="B57" s="102"/>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
      <c r="AX57" s="1"/>
      <c r="AZ57" s="1"/>
    </row>
    <row r="58" spans="1:52">
      <c r="B58" s="105"/>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
      <c r="AX58" s="1"/>
      <c r="AZ58" s="1"/>
    </row>
    <row r="59" spans="1:52">
      <c r="B59" s="102"/>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
      <c r="AX59" s="1"/>
      <c r="AZ59" s="1"/>
    </row>
    <row r="60" spans="1:52">
      <c r="B60" s="102"/>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
      <c r="AX60" s="1"/>
      <c r="AZ60" s="1"/>
    </row>
    <row r="61" spans="1:52">
      <c r="B61" s="102"/>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
      <c r="AX61" s="1"/>
      <c r="AZ61" s="1"/>
    </row>
    <row r="62" spans="1:52">
      <c r="B62" s="102"/>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
      <c r="AX62" s="1"/>
      <c r="AZ62" s="1"/>
    </row>
    <row r="63" spans="1:52">
      <c r="B63" s="102"/>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
      <c r="AX63" s="1"/>
      <c r="AZ63" s="1"/>
    </row>
    <row r="64" spans="1:52">
      <c r="B64" s="102"/>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
      <c r="AX64" s="1"/>
      <c r="AZ64" s="1"/>
    </row>
    <row r="65" spans="2:52">
      <c r="B65" s="102"/>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
      <c r="AX65" s="1"/>
      <c r="AZ65" s="1"/>
    </row>
    <row r="66" spans="2:52">
      <c r="B66" s="102"/>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
      <c r="AX66" s="1"/>
      <c r="AZ66" s="1"/>
    </row>
    <row r="67" spans="2:52">
      <c r="B67" s="102"/>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
      <c r="AX67" s="1"/>
      <c r="AZ67" s="1"/>
    </row>
    <row r="68" spans="2:52">
      <c r="B68" s="102"/>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
      <c r="AX68" s="1"/>
      <c r="AZ68" s="1"/>
    </row>
    <row r="69" spans="2:52">
      <c r="B69" s="102"/>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
      <c r="AX69" s="1"/>
      <c r="AZ69" s="1"/>
    </row>
    <row r="70" spans="2:52">
      <c r="B70" s="102"/>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
      <c r="AX70" s="1"/>
      <c r="AZ70" s="1"/>
    </row>
    <row r="71" spans="2:52">
      <c r="B71" s="102"/>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
      <c r="AX71" s="1"/>
      <c r="AZ71" s="1"/>
    </row>
    <row r="72" spans="2:52">
      <c r="B72" s="102"/>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
      <c r="AX72" s="1"/>
      <c r="AZ72" s="1"/>
    </row>
    <row r="73" spans="2:52">
      <c r="B73" s="102"/>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
      <c r="AX73" s="1"/>
      <c r="AZ73" s="1"/>
    </row>
    <row r="74" spans="2:52">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1"/>
      <c r="AW74" s="1"/>
      <c r="AX74" s="1"/>
      <c r="AZ74" s="1"/>
    </row>
    <row r="75" spans="2:52">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1"/>
      <c r="AW75" s="1"/>
      <c r="AX75" s="1"/>
      <c r="AZ75" s="1"/>
    </row>
    <row r="76" spans="2:52">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1"/>
      <c r="AW76" s="1"/>
      <c r="AX76" s="1"/>
      <c r="AZ76" s="1"/>
    </row>
    <row r="77" spans="2:52">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1"/>
      <c r="AW77" s="1"/>
      <c r="AX77" s="1"/>
      <c r="AZ77" s="1"/>
    </row>
    <row r="78" spans="2:52">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1"/>
      <c r="AW78" s="1"/>
      <c r="AX78" s="1"/>
      <c r="AZ78" s="1"/>
    </row>
    <row r="79" spans="2:52">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1"/>
      <c r="AW79" s="1"/>
      <c r="AX79" s="1"/>
      <c r="AZ79" s="1"/>
    </row>
    <row r="80" spans="2:52">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1"/>
      <c r="AW80" s="1"/>
      <c r="AX80" s="1"/>
      <c r="AZ80" s="1"/>
    </row>
    <row r="81" spans="18:52">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1"/>
      <c r="AW81" s="1"/>
      <c r="AX81" s="1"/>
      <c r="AZ81" s="1"/>
    </row>
    <row r="82" spans="18:52">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1"/>
      <c r="AW82" s="1"/>
      <c r="AX82" s="1"/>
      <c r="AZ82" s="1"/>
    </row>
    <row r="83" spans="18:52">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1"/>
      <c r="AW83" s="1"/>
      <c r="AX83" s="1"/>
      <c r="AZ83" s="1"/>
    </row>
    <row r="84" spans="18:52">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1"/>
      <c r="AW84" s="1"/>
      <c r="AX84" s="1"/>
      <c r="AZ84" s="1"/>
    </row>
    <row r="85" spans="18:52">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1"/>
      <c r="AW85" s="1"/>
      <c r="AX85" s="1"/>
      <c r="AZ85" s="1"/>
    </row>
    <row r="86" spans="18:52">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1"/>
      <c r="AW86" s="1"/>
      <c r="AX86" s="1"/>
      <c r="AZ86" s="1"/>
    </row>
    <row r="87" spans="18:52">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1"/>
      <c r="AW87" s="1"/>
      <c r="AX87" s="1"/>
      <c r="AZ87" s="1"/>
    </row>
    <row r="88" spans="18:52">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1"/>
      <c r="AW88" s="1"/>
      <c r="AX88" s="1"/>
      <c r="AZ88" s="1"/>
    </row>
    <row r="89" spans="18:52">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1"/>
      <c r="AW89" s="1"/>
      <c r="AX89" s="1"/>
      <c r="AZ89" s="1"/>
    </row>
    <row r="90" spans="18:52">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1"/>
      <c r="AW90" s="1"/>
      <c r="AX90" s="1"/>
      <c r="AZ90" s="1"/>
    </row>
    <row r="91" spans="18:52">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1"/>
      <c r="AW91" s="1"/>
      <c r="AX91" s="1"/>
      <c r="AZ91" s="1"/>
    </row>
    <row r="98" spans="48:48">
      <c r="AV98" s="106"/>
    </row>
  </sheetData>
  <mergeCells count="50">
    <mergeCell ref="A4:A5"/>
    <mergeCell ref="B4:B5"/>
    <mergeCell ref="AV4:AV5"/>
    <mergeCell ref="B6:Q6"/>
    <mergeCell ref="B7:Q7"/>
    <mergeCell ref="B8:Q8"/>
    <mergeCell ref="A7:A12"/>
    <mergeCell ref="B20:Q20"/>
    <mergeCell ref="B9:Q9"/>
    <mergeCell ref="B10:Q10"/>
    <mergeCell ref="B11:Q11"/>
    <mergeCell ref="B12:Q12"/>
    <mergeCell ref="B13:Q13"/>
    <mergeCell ref="B14:Q14"/>
    <mergeCell ref="B15:Q15"/>
    <mergeCell ref="B16:Q16"/>
    <mergeCell ref="B17:Q17"/>
    <mergeCell ref="B18:Q18"/>
    <mergeCell ref="B19:Q19"/>
    <mergeCell ref="A13:A21"/>
    <mergeCell ref="B41:Q41"/>
    <mergeCell ref="B42:Q42"/>
    <mergeCell ref="B43:Q43"/>
    <mergeCell ref="A32:A37"/>
    <mergeCell ref="B32:Q32"/>
    <mergeCell ref="B33:Q33"/>
    <mergeCell ref="B34:Q34"/>
    <mergeCell ref="B35:Q35"/>
    <mergeCell ref="B36:Q36"/>
    <mergeCell ref="B37:Q37"/>
    <mergeCell ref="A22:A24"/>
    <mergeCell ref="B38:Q38"/>
    <mergeCell ref="B39:Q39"/>
    <mergeCell ref="B40:Q40"/>
    <mergeCell ref="B21:Q21"/>
    <mergeCell ref="B22:Q22"/>
    <mergeCell ref="B23:Q23"/>
    <mergeCell ref="B24:Q24"/>
    <mergeCell ref="A27:A31"/>
    <mergeCell ref="B27:Q27"/>
    <mergeCell ref="B28:Q28"/>
    <mergeCell ref="B29:Q29"/>
    <mergeCell ref="B30:Q30"/>
    <mergeCell ref="B31:Q31"/>
    <mergeCell ref="B49:Q49"/>
    <mergeCell ref="B44:Q44"/>
    <mergeCell ref="B45:Q45"/>
    <mergeCell ref="B46:Q46"/>
    <mergeCell ref="B47:Q47"/>
    <mergeCell ref="B48:Q48"/>
  </mergeCells>
  <phoneticPr fontId="2"/>
  <pageMargins left="0.55118110236220474" right="0.47244094488188981" top="0.51181102362204722" bottom="0.51181102362204722" header="0.35433070866141736" footer="0.51181102362204722"/>
  <pageSetup paperSize="8" scale="79" firstPageNumber="11" orientation="landscape" r:id="rId1"/>
  <headerFooter alignWithMargins="0">
    <oddHeader>&amp;Rプレシス本厚木コンフォート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A1:AZ103"/>
  <sheetViews>
    <sheetView zoomScale="50" zoomScaleNormal="50" zoomScaleSheetLayoutView="75" workbookViewId="0">
      <selection activeCell="R33" sqref="R33"/>
    </sheetView>
  </sheetViews>
  <sheetFormatPr defaultColWidth="9" defaultRowHeight="12"/>
  <cols>
    <col min="1" max="1" width="6.109375" style="117" customWidth="1"/>
    <col min="2" max="2" width="63" style="111" bestFit="1" customWidth="1"/>
    <col min="3" max="3" width="32.6640625" style="112" hidden="1" customWidth="1"/>
    <col min="4" max="4" width="20.6640625" style="112" hidden="1" customWidth="1"/>
    <col min="5" max="5" width="28.6640625" style="112" hidden="1" customWidth="1"/>
    <col min="6" max="6" width="5.109375" style="113" hidden="1" customWidth="1"/>
    <col min="7" max="7" width="9.88671875" style="5" hidden="1" customWidth="1"/>
    <col min="8" max="8" width="6.6640625" style="6" hidden="1" customWidth="1"/>
    <col min="9" max="9" width="9.6640625" style="5" hidden="1" customWidth="1"/>
    <col min="10" max="16" width="3.88671875" style="7" hidden="1" customWidth="1"/>
    <col min="17" max="17" width="10.33203125" style="114" customWidth="1"/>
    <col min="18" max="47" width="10" style="114" customWidth="1"/>
    <col min="48" max="48" width="12.77734375" style="115" customWidth="1"/>
    <col min="49" max="49" width="5.33203125" style="10" customWidth="1"/>
    <col min="50" max="50" width="10" style="116" customWidth="1"/>
    <col min="51" max="51" width="10.88671875" style="117" customWidth="1"/>
    <col min="52" max="52" width="6.6640625" style="6" customWidth="1"/>
    <col min="53" max="53" width="8.88671875" style="117" customWidth="1"/>
    <col min="54" max="16384" width="9" style="117"/>
  </cols>
  <sheetData>
    <row r="1" spans="1:52" ht="16.2">
      <c r="A1" s="110" t="s">
        <v>208</v>
      </c>
      <c r="G1" s="13"/>
      <c r="H1" s="14"/>
      <c r="I1" s="13"/>
      <c r="J1" s="15"/>
      <c r="K1" s="15"/>
      <c r="L1" s="15"/>
      <c r="M1" s="15"/>
      <c r="N1" s="15"/>
      <c r="O1" s="15"/>
      <c r="P1" s="15"/>
      <c r="AW1" s="17"/>
      <c r="AZ1" s="14"/>
    </row>
    <row r="2" spans="1:52" ht="16.2">
      <c r="A2" s="18">
        <v>0.1</v>
      </c>
      <c r="G2" s="13"/>
      <c r="H2" s="14"/>
      <c r="I2" s="13"/>
      <c r="J2" s="15"/>
      <c r="K2" s="15"/>
      <c r="L2" s="15"/>
      <c r="M2" s="15"/>
      <c r="N2" s="15"/>
      <c r="O2" s="15"/>
      <c r="P2" s="15"/>
      <c r="AW2" s="17"/>
      <c r="AZ2" s="14"/>
    </row>
    <row r="3" spans="1:52" ht="16.2">
      <c r="A3" s="110"/>
      <c r="G3" s="13"/>
      <c r="H3" s="14"/>
      <c r="I3" s="13"/>
      <c r="J3" s="15"/>
      <c r="K3" s="15"/>
      <c r="L3" s="15"/>
      <c r="M3" s="15"/>
      <c r="N3" s="15"/>
      <c r="O3" s="15"/>
      <c r="P3" s="15"/>
      <c r="R3" s="490">
        <v>0.1</v>
      </c>
      <c r="S3" s="490">
        <v>0.1</v>
      </c>
      <c r="T3" s="490">
        <v>0.1</v>
      </c>
      <c r="U3" s="490">
        <v>0.1</v>
      </c>
      <c r="V3" s="490">
        <v>0.1</v>
      </c>
      <c r="W3" s="490">
        <v>0.1</v>
      </c>
      <c r="X3" s="490">
        <v>0.1</v>
      </c>
      <c r="Y3" s="490">
        <v>0.1</v>
      </c>
      <c r="Z3" s="490">
        <v>0.1</v>
      </c>
      <c r="AA3" s="490">
        <v>0.1</v>
      </c>
      <c r="AB3" s="490">
        <v>0.1</v>
      </c>
      <c r="AC3" s="490">
        <v>0.1</v>
      </c>
      <c r="AD3" s="490">
        <v>0.1</v>
      </c>
      <c r="AE3" s="490">
        <v>0.1</v>
      </c>
      <c r="AF3" s="490">
        <v>0.1</v>
      </c>
      <c r="AG3" s="490">
        <v>0.1</v>
      </c>
      <c r="AH3" s="490">
        <v>0.1</v>
      </c>
      <c r="AI3" s="490">
        <v>0.1</v>
      </c>
      <c r="AJ3" s="490">
        <v>0.1</v>
      </c>
      <c r="AK3" s="490">
        <v>0.1</v>
      </c>
      <c r="AL3" s="490">
        <v>0.1</v>
      </c>
      <c r="AM3" s="490">
        <v>0.1</v>
      </c>
      <c r="AN3" s="490">
        <v>0.1</v>
      </c>
      <c r="AO3" s="490">
        <v>0.1</v>
      </c>
      <c r="AP3" s="490">
        <v>0.1</v>
      </c>
      <c r="AQ3" s="490">
        <v>0.1</v>
      </c>
      <c r="AR3" s="490">
        <v>0.1</v>
      </c>
      <c r="AS3" s="490">
        <v>0.1</v>
      </c>
      <c r="AT3" s="490">
        <v>0.1</v>
      </c>
      <c r="AU3" s="490">
        <v>0.1</v>
      </c>
      <c r="AV3" s="118" t="s">
        <v>210</v>
      </c>
      <c r="AW3" s="17"/>
      <c r="AZ3" s="14"/>
    </row>
    <row r="4" spans="1:52" ht="20.25" customHeight="1">
      <c r="A4" s="850" t="s">
        <v>9</v>
      </c>
      <c r="B4" s="852" t="s">
        <v>47</v>
      </c>
      <c r="C4" s="853"/>
      <c r="D4" s="853"/>
      <c r="E4" s="853"/>
      <c r="F4" s="853"/>
      <c r="G4" s="853"/>
      <c r="H4" s="853"/>
      <c r="I4" s="853"/>
      <c r="J4" s="853"/>
      <c r="K4" s="853"/>
      <c r="L4" s="853"/>
      <c r="M4" s="853"/>
      <c r="N4" s="853"/>
      <c r="O4" s="853"/>
      <c r="P4" s="853"/>
      <c r="Q4" s="854"/>
      <c r="R4" s="119" t="s">
        <v>470</v>
      </c>
      <c r="S4" s="119" t="s">
        <v>472</v>
      </c>
      <c r="T4" s="119" t="s">
        <v>474</v>
      </c>
      <c r="U4" s="119" t="s">
        <v>476</v>
      </c>
      <c r="V4" s="119" t="s">
        <v>478</v>
      </c>
      <c r="W4" s="119" t="s">
        <v>480</v>
      </c>
      <c r="X4" s="119" t="s">
        <v>482</v>
      </c>
      <c r="Y4" s="119" t="s">
        <v>484</v>
      </c>
      <c r="Z4" s="119" t="s">
        <v>486</v>
      </c>
      <c r="AA4" s="119" t="s">
        <v>488</v>
      </c>
      <c r="AB4" s="119" t="s">
        <v>490</v>
      </c>
      <c r="AC4" s="119" t="s">
        <v>492</v>
      </c>
      <c r="AD4" s="119" t="s">
        <v>494</v>
      </c>
      <c r="AE4" s="119" t="s">
        <v>496</v>
      </c>
      <c r="AF4" s="119" t="s">
        <v>498</v>
      </c>
      <c r="AG4" s="119" t="s">
        <v>500</v>
      </c>
      <c r="AH4" s="119" t="s">
        <v>502</v>
      </c>
      <c r="AI4" s="119" t="s">
        <v>504</v>
      </c>
      <c r="AJ4" s="119" t="s">
        <v>506</v>
      </c>
      <c r="AK4" s="119" t="s">
        <v>508</v>
      </c>
      <c r="AL4" s="119" t="s">
        <v>510</v>
      </c>
      <c r="AM4" s="119" t="s">
        <v>512</v>
      </c>
      <c r="AN4" s="119" t="s">
        <v>514</v>
      </c>
      <c r="AO4" s="119" t="s">
        <v>516</v>
      </c>
      <c r="AP4" s="119" t="s">
        <v>518</v>
      </c>
      <c r="AQ4" s="119" t="s">
        <v>520</v>
      </c>
      <c r="AR4" s="119" t="s">
        <v>522</v>
      </c>
      <c r="AS4" s="119" t="s">
        <v>524</v>
      </c>
      <c r="AT4" s="119" t="s">
        <v>526</v>
      </c>
      <c r="AU4" s="120" t="s">
        <v>528</v>
      </c>
      <c r="AV4" s="855" t="s">
        <v>14</v>
      </c>
      <c r="AW4" s="17"/>
      <c r="AX4" s="121"/>
      <c r="AZ4" s="27"/>
    </row>
    <row r="5" spans="1:52" ht="20.25" customHeight="1">
      <c r="A5" s="851"/>
      <c r="B5" s="852" t="s">
        <v>723</v>
      </c>
      <c r="C5" s="853"/>
      <c r="D5" s="853"/>
      <c r="E5" s="853"/>
      <c r="F5" s="853"/>
      <c r="G5" s="853"/>
      <c r="H5" s="853"/>
      <c r="I5" s="853"/>
      <c r="J5" s="853"/>
      <c r="K5" s="853"/>
      <c r="L5" s="853"/>
      <c r="M5" s="853"/>
      <c r="N5" s="853"/>
      <c r="O5" s="853"/>
      <c r="P5" s="853"/>
      <c r="Q5" s="854"/>
      <c r="R5" s="122">
        <v>9</v>
      </c>
      <c r="S5" s="122">
        <v>10</v>
      </c>
      <c r="T5" s="122">
        <v>11</v>
      </c>
      <c r="U5" s="122">
        <v>12</v>
      </c>
      <c r="V5" s="122">
        <v>13</v>
      </c>
      <c r="W5" s="122">
        <v>14</v>
      </c>
      <c r="X5" s="122">
        <v>15</v>
      </c>
      <c r="Y5" s="122">
        <v>16</v>
      </c>
      <c r="Z5" s="122">
        <v>17</v>
      </c>
      <c r="AA5" s="122">
        <v>18</v>
      </c>
      <c r="AB5" s="122">
        <v>19</v>
      </c>
      <c r="AC5" s="122">
        <v>20</v>
      </c>
      <c r="AD5" s="122">
        <v>21</v>
      </c>
      <c r="AE5" s="122">
        <v>22</v>
      </c>
      <c r="AF5" s="122">
        <v>23</v>
      </c>
      <c r="AG5" s="122">
        <v>24</v>
      </c>
      <c r="AH5" s="122">
        <v>25</v>
      </c>
      <c r="AI5" s="122">
        <v>26</v>
      </c>
      <c r="AJ5" s="122">
        <v>27</v>
      </c>
      <c r="AK5" s="122">
        <v>28</v>
      </c>
      <c r="AL5" s="122">
        <v>29</v>
      </c>
      <c r="AM5" s="122">
        <v>30</v>
      </c>
      <c r="AN5" s="122">
        <v>31</v>
      </c>
      <c r="AO5" s="122">
        <v>32</v>
      </c>
      <c r="AP5" s="122">
        <v>33</v>
      </c>
      <c r="AQ5" s="122">
        <v>34</v>
      </c>
      <c r="AR5" s="122">
        <v>35</v>
      </c>
      <c r="AS5" s="122">
        <v>36</v>
      </c>
      <c r="AT5" s="122">
        <v>37</v>
      </c>
      <c r="AU5" s="122">
        <v>38</v>
      </c>
      <c r="AV5" s="856"/>
      <c r="AW5" s="35"/>
      <c r="AX5" s="121"/>
      <c r="AZ5" s="27"/>
    </row>
    <row r="6" spans="1:52" ht="20.25" customHeight="1">
      <c r="A6" s="534" t="s">
        <v>368</v>
      </c>
      <c r="B6" s="836" t="s">
        <v>288</v>
      </c>
      <c r="C6" s="837"/>
      <c r="D6" s="837"/>
      <c r="E6" s="837"/>
      <c r="F6" s="837"/>
      <c r="G6" s="837"/>
      <c r="H6" s="837"/>
      <c r="I6" s="837"/>
      <c r="J6" s="837"/>
      <c r="K6" s="837"/>
      <c r="L6" s="837"/>
      <c r="M6" s="837"/>
      <c r="N6" s="837"/>
      <c r="O6" s="837"/>
      <c r="P6" s="837"/>
      <c r="Q6" s="838"/>
      <c r="R6" s="123"/>
      <c r="S6" s="123"/>
      <c r="T6" s="123"/>
      <c r="U6" s="123"/>
      <c r="V6" s="123">
        <v>19289.715</v>
      </c>
      <c r="W6" s="123"/>
      <c r="X6" s="123"/>
      <c r="Y6" s="123"/>
      <c r="Z6" s="123"/>
      <c r="AA6" s="123"/>
      <c r="AB6" s="123"/>
      <c r="AC6" s="123"/>
      <c r="AD6" s="123"/>
      <c r="AE6" s="123"/>
      <c r="AF6" s="123"/>
      <c r="AG6" s="123"/>
      <c r="AH6" s="123"/>
      <c r="AI6" s="123"/>
      <c r="AJ6" s="123"/>
      <c r="AK6" s="123">
        <v>19289.715</v>
      </c>
      <c r="AL6" s="123">
        <v>5599.375</v>
      </c>
      <c r="AM6" s="123"/>
      <c r="AN6" s="123"/>
      <c r="AO6" s="123"/>
      <c r="AP6" s="123"/>
      <c r="AQ6" s="123"/>
      <c r="AR6" s="123"/>
      <c r="AS6" s="123"/>
      <c r="AT6" s="123"/>
      <c r="AU6" s="124"/>
      <c r="AV6" s="171">
        <f>SUM(R6:AU6)</f>
        <v>44178.805</v>
      </c>
      <c r="AW6" s="35"/>
      <c r="AX6" s="121"/>
      <c r="AZ6" s="27"/>
    </row>
    <row r="7" spans="1:52" ht="20.25" customHeight="1">
      <c r="A7" s="835" t="s">
        <v>529</v>
      </c>
      <c r="B7" s="836" t="s">
        <v>293</v>
      </c>
      <c r="C7" s="837"/>
      <c r="D7" s="837"/>
      <c r="E7" s="837"/>
      <c r="F7" s="837"/>
      <c r="G7" s="837"/>
      <c r="H7" s="837"/>
      <c r="I7" s="837"/>
      <c r="J7" s="837"/>
      <c r="K7" s="837"/>
      <c r="L7" s="837"/>
      <c r="M7" s="837"/>
      <c r="N7" s="837"/>
      <c r="O7" s="837"/>
      <c r="P7" s="837"/>
      <c r="Q7" s="838"/>
      <c r="R7" s="123"/>
      <c r="S7" s="123"/>
      <c r="T7" s="123"/>
      <c r="U7" s="123"/>
      <c r="V7" s="123">
        <v>10621.453</v>
      </c>
      <c r="W7" s="123"/>
      <c r="X7" s="123"/>
      <c r="Y7" s="123"/>
      <c r="Z7" s="123"/>
      <c r="AA7" s="123">
        <v>1400.76</v>
      </c>
      <c r="AB7" s="123"/>
      <c r="AC7" s="123"/>
      <c r="AD7" s="123"/>
      <c r="AE7" s="123"/>
      <c r="AF7" s="123">
        <v>1400.76</v>
      </c>
      <c r="AG7" s="123"/>
      <c r="AH7" s="123"/>
      <c r="AI7" s="123"/>
      <c r="AJ7" s="123"/>
      <c r="AK7" s="123">
        <v>10621.453</v>
      </c>
      <c r="AL7" s="123"/>
      <c r="AM7" s="123"/>
      <c r="AN7" s="123"/>
      <c r="AO7" s="123"/>
      <c r="AP7" s="123">
        <v>1400.76</v>
      </c>
      <c r="AQ7" s="123"/>
      <c r="AR7" s="123"/>
      <c r="AS7" s="123"/>
      <c r="AT7" s="123"/>
      <c r="AU7" s="124">
        <v>1400.76</v>
      </c>
      <c r="AV7" s="171">
        <f t="shared" ref="AV7:AV23" si="0">SUM(R7:AU7)</f>
        <v>26845.945999999996</v>
      </c>
      <c r="AW7" s="35"/>
      <c r="AX7" s="121"/>
      <c r="AZ7" s="27"/>
    </row>
    <row r="8" spans="1:52" ht="20.25" customHeight="1">
      <c r="A8" s="782"/>
      <c r="B8" s="836" t="s">
        <v>298</v>
      </c>
      <c r="C8" s="837"/>
      <c r="D8" s="837"/>
      <c r="E8" s="837"/>
      <c r="F8" s="837"/>
      <c r="G8" s="837"/>
      <c r="H8" s="837"/>
      <c r="I8" s="837"/>
      <c r="J8" s="837"/>
      <c r="K8" s="837"/>
      <c r="L8" s="837"/>
      <c r="M8" s="837"/>
      <c r="N8" s="837"/>
      <c r="O8" s="837"/>
      <c r="P8" s="837"/>
      <c r="Q8" s="838"/>
      <c r="R8" s="123"/>
      <c r="S8" s="123"/>
      <c r="T8" s="123"/>
      <c r="U8" s="123"/>
      <c r="V8" s="123">
        <v>11839.815000000001</v>
      </c>
      <c r="W8" s="123"/>
      <c r="X8" s="123"/>
      <c r="Y8" s="123"/>
      <c r="Z8" s="123"/>
      <c r="AA8" s="123"/>
      <c r="AB8" s="123"/>
      <c r="AC8" s="123"/>
      <c r="AD8" s="123"/>
      <c r="AE8" s="123"/>
      <c r="AF8" s="123"/>
      <c r="AG8" s="123"/>
      <c r="AH8" s="123"/>
      <c r="AI8" s="123"/>
      <c r="AJ8" s="123"/>
      <c r="AK8" s="123">
        <v>16002.385</v>
      </c>
      <c r="AL8" s="123"/>
      <c r="AM8" s="123"/>
      <c r="AN8" s="123"/>
      <c r="AO8" s="123"/>
      <c r="AP8" s="123"/>
      <c r="AQ8" s="123"/>
      <c r="AR8" s="123"/>
      <c r="AS8" s="123"/>
      <c r="AT8" s="123"/>
      <c r="AU8" s="124"/>
      <c r="AV8" s="171">
        <f t="shared" si="0"/>
        <v>27842.2</v>
      </c>
      <c r="AW8" s="35"/>
      <c r="AX8" s="121"/>
      <c r="AZ8" s="27"/>
    </row>
    <row r="9" spans="1:52" ht="20.25" customHeight="1">
      <c r="A9" s="782"/>
      <c r="B9" s="836" t="s">
        <v>305</v>
      </c>
      <c r="C9" s="837"/>
      <c r="D9" s="837"/>
      <c r="E9" s="837"/>
      <c r="F9" s="837"/>
      <c r="G9" s="837"/>
      <c r="H9" s="837"/>
      <c r="I9" s="837"/>
      <c r="J9" s="837"/>
      <c r="K9" s="837"/>
      <c r="L9" s="837"/>
      <c r="M9" s="837"/>
      <c r="N9" s="837"/>
      <c r="O9" s="837"/>
      <c r="P9" s="837"/>
      <c r="Q9" s="838"/>
      <c r="R9" s="123"/>
      <c r="S9" s="123"/>
      <c r="T9" s="123"/>
      <c r="U9" s="123"/>
      <c r="V9" s="123">
        <v>26929.249</v>
      </c>
      <c r="W9" s="123"/>
      <c r="X9" s="123"/>
      <c r="Y9" s="123"/>
      <c r="Z9" s="123"/>
      <c r="AA9" s="123"/>
      <c r="AB9" s="123"/>
      <c r="AC9" s="123"/>
      <c r="AD9" s="123"/>
      <c r="AE9" s="123"/>
      <c r="AF9" s="123"/>
      <c r="AG9" s="123"/>
      <c r="AH9" s="123"/>
      <c r="AI9" s="123"/>
      <c r="AJ9" s="123"/>
      <c r="AK9" s="123">
        <v>26929.249</v>
      </c>
      <c r="AL9" s="123"/>
      <c r="AM9" s="123"/>
      <c r="AN9" s="123"/>
      <c r="AO9" s="123"/>
      <c r="AP9" s="123"/>
      <c r="AQ9" s="123"/>
      <c r="AR9" s="123"/>
      <c r="AS9" s="123"/>
      <c r="AT9" s="123"/>
      <c r="AU9" s="124"/>
      <c r="AV9" s="171">
        <f t="shared" si="0"/>
        <v>53858.498</v>
      </c>
      <c r="AW9" s="35"/>
      <c r="AX9" s="121"/>
      <c r="AZ9" s="27"/>
    </row>
    <row r="10" spans="1:52" ht="20.25" customHeight="1">
      <c r="A10" s="782"/>
      <c r="B10" s="836" t="s">
        <v>310</v>
      </c>
      <c r="C10" s="837"/>
      <c r="D10" s="837"/>
      <c r="E10" s="837"/>
      <c r="F10" s="837"/>
      <c r="G10" s="837"/>
      <c r="H10" s="837"/>
      <c r="I10" s="837"/>
      <c r="J10" s="837"/>
      <c r="K10" s="837"/>
      <c r="L10" s="837"/>
      <c r="M10" s="837"/>
      <c r="N10" s="837"/>
      <c r="O10" s="837"/>
      <c r="P10" s="837"/>
      <c r="Q10" s="838"/>
      <c r="R10" s="123"/>
      <c r="S10" s="123"/>
      <c r="T10" s="123">
        <v>1488.2560000000001</v>
      </c>
      <c r="U10" s="123"/>
      <c r="V10" s="123">
        <v>5234.5379999999996</v>
      </c>
      <c r="W10" s="123"/>
      <c r="X10" s="123"/>
      <c r="Y10" s="123"/>
      <c r="Z10" s="123"/>
      <c r="AA10" s="123">
        <v>1392.77</v>
      </c>
      <c r="AB10" s="123"/>
      <c r="AC10" s="123"/>
      <c r="AD10" s="123">
        <v>1488.2560000000001</v>
      </c>
      <c r="AE10" s="123"/>
      <c r="AF10" s="123">
        <v>1392.77</v>
      </c>
      <c r="AG10" s="123"/>
      <c r="AH10" s="123"/>
      <c r="AI10" s="123"/>
      <c r="AJ10" s="123"/>
      <c r="AK10" s="123">
        <v>5234.5379999999996</v>
      </c>
      <c r="AL10" s="123"/>
      <c r="AM10" s="123"/>
      <c r="AN10" s="123">
        <v>1488.2560000000001</v>
      </c>
      <c r="AO10" s="123"/>
      <c r="AP10" s="123">
        <v>1392.77</v>
      </c>
      <c r="AQ10" s="123"/>
      <c r="AR10" s="123"/>
      <c r="AS10" s="123"/>
      <c r="AT10" s="123"/>
      <c r="AU10" s="124">
        <v>1392.77</v>
      </c>
      <c r="AV10" s="171">
        <f t="shared" si="0"/>
        <v>20504.924000000003</v>
      </c>
      <c r="AW10" s="35"/>
      <c r="AX10" s="121"/>
      <c r="AZ10" s="27"/>
    </row>
    <row r="11" spans="1:52" ht="20.25" customHeight="1">
      <c r="A11" s="782"/>
      <c r="B11" s="836" t="s">
        <v>314</v>
      </c>
      <c r="C11" s="837"/>
      <c r="D11" s="837"/>
      <c r="E11" s="837"/>
      <c r="F11" s="837"/>
      <c r="G11" s="837"/>
      <c r="H11" s="837"/>
      <c r="I11" s="837"/>
      <c r="J11" s="837"/>
      <c r="K11" s="837"/>
      <c r="L11" s="837"/>
      <c r="M11" s="837"/>
      <c r="N11" s="837"/>
      <c r="O11" s="837"/>
      <c r="P11" s="837"/>
      <c r="Q11" s="838"/>
      <c r="R11" s="123"/>
      <c r="S11" s="123"/>
      <c r="T11" s="123"/>
      <c r="U11" s="123"/>
      <c r="V11" s="123"/>
      <c r="W11" s="123"/>
      <c r="X11" s="123"/>
      <c r="Y11" s="123"/>
      <c r="Z11" s="123"/>
      <c r="AA11" s="123"/>
      <c r="AB11" s="123"/>
      <c r="AC11" s="123"/>
      <c r="AD11" s="123"/>
      <c r="AE11" s="123"/>
      <c r="AF11" s="123"/>
      <c r="AG11" s="123"/>
      <c r="AH11" s="123"/>
      <c r="AI11" s="123"/>
      <c r="AJ11" s="123"/>
      <c r="AK11" s="123"/>
      <c r="AL11" s="123">
        <v>17853.900000000001</v>
      </c>
      <c r="AM11" s="123"/>
      <c r="AN11" s="123"/>
      <c r="AO11" s="123"/>
      <c r="AP11" s="123"/>
      <c r="AQ11" s="123"/>
      <c r="AR11" s="123"/>
      <c r="AS11" s="123"/>
      <c r="AT11" s="123"/>
      <c r="AU11" s="124"/>
      <c r="AV11" s="171">
        <f t="shared" si="0"/>
        <v>17853.900000000001</v>
      </c>
      <c r="AW11" s="35"/>
      <c r="AX11" s="121"/>
      <c r="AZ11" s="27"/>
    </row>
    <row r="12" spans="1:52" ht="20.25" customHeight="1">
      <c r="A12" s="784"/>
      <c r="B12" s="836" t="s">
        <v>323</v>
      </c>
      <c r="C12" s="837"/>
      <c r="D12" s="837"/>
      <c r="E12" s="837"/>
      <c r="F12" s="837"/>
      <c r="G12" s="837"/>
      <c r="H12" s="837"/>
      <c r="I12" s="837"/>
      <c r="J12" s="837"/>
      <c r="K12" s="837"/>
      <c r="L12" s="837"/>
      <c r="M12" s="837"/>
      <c r="N12" s="837"/>
      <c r="O12" s="837"/>
      <c r="P12" s="837"/>
      <c r="Q12" s="838"/>
      <c r="R12" s="123"/>
      <c r="S12" s="123"/>
      <c r="T12" s="123"/>
      <c r="U12" s="123"/>
      <c r="V12" s="123"/>
      <c r="W12" s="123"/>
      <c r="X12" s="123"/>
      <c r="Y12" s="123"/>
      <c r="Z12" s="123"/>
      <c r="AA12" s="123"/>
      <c r="AB12" s="123"/>
      <c r="AC12" s="123"/>
      <c r="AD12" s="123"/>
      <c r="AE12" s="123"/>
      <c r="AF12" s="123"/>
      <c r="AG12" s="123"/>
      <c r="AH12" s="123"/>
      <c r="AI12" s="123"/>
      <c r="AJ12" s="123"/>
      <c r="AK12" s="123"/>
      <c r="AL12" s="123">
        <v>55.8</v>
      </c>
      <c r="AM12" s="123"/>
      <c r="AN12" s="123"/>
      <c r="AO12" s="123"/>
      <c r="AP12" s="123"/>
      <c r="AQ12" s="123"/>
      <c r="AR12" s="123"/>
      <c r="AS12" s="123"/>
      <c r="AT12" s="123"/>
      <c r="AU12" s="124"/>
      <c r="AV12" s="171">
        <f t="shared" si="0"/>
        <v>55.8</v>
      </c>
      <c r="AW12" s="35"/>
      <c r="AX12" s="121"/>
      <c r="AZ12" s="27"/>
    </row>
    <row r="13" spans="1:52" ht="20.25" customHeight="1">
      <c r="A13" s="835" t="s">
        <v>530</v>
      </c>
      <c r="B13" s="836" t="s">
        <v>326</v>
      </c>
      <c r="C13" s="837"/>
      <c r="D13" s="837"/>
      <c r="E13" s="837"/>
      <c r="F13" s="837"/>
      <c r="G13" s="837"/>
      <c r="H13" s="837"/>
      <c r="I13" s="837"/>
      <c r="J13" s="837"/>
      <c r="K13" s="837"/>
      <c r="L13" s="837"/>
      <c r="M13" s="837"/>
      <c r="N13" s="837"/>
      <c r="O13" s="837"/>
      <c r="P13" s="837"/>
      <c r="Q13" s="838"/>
      <c r="R13" s="123"/>
      <c r="S13" s="123">
        <v>1260</v>
      </c>
      <c r="T13" s="123"/>
      <c r="U13" s="123"/>
      <c r="V13" s="123"/>
      <c r="W13" s="123"/>
      <c r="X13" s="123">
        <v>7460</v>
      </c>
      <c r="Y13" s="123"/>
      <c r="Z13" s="123"/>
      <c r="AA13" s="123">
        <v>1260</v>
      </c>
      <c r="AB13" s="123"/>
      <c r="AC13" s="123"/>
      <c r="AD13" s="123"/>
      <c r="AE13" s="123"/>
      <c r="AF13" s="123"/>
      <c r="AG13" s="123"/>
      <c r="AH13" s="123"/>
      <c r="AI13" s="123">
        <v>1260</v>
      </c>
      <c r="AJ13" s="123"/>
      <c r="AK13" s="123"/>
      <c r="AL13" s="123">
        <v>98438</v>
      </c>
      <c r="AM13" s="123"/>
      <c r="AN13" s="123">
        <v>7460</v>
      </c>
      <c r="AO13" s="123"/>
      <c r="AP13" s="123"/>
      <c r="AQ13" s="123">
        <v>1260</v>
      </c>
      <c r="AR13" s="123"/>
      <c r="AS13" s="123"/>
      <c r="AT13" s="123"/>
      <c r="AU13" s="124"/>
      <c r="AV13" s="171">
        <f t="shared" si="0"/>
        <v>118398</v>
      </c>
      <c r="AW13" s="35"/>
      <c r="AX13" s="121"/>
      <c r="AZ13" s="27"/>
    </row>
    <row r="14" spans="1:52" ht="20.25" customHeight="1">
      <c r="A14" s="782"/>
      <c r="B14" s="836" t="s">
        <v>330</v>
      </c>
      <c r="C14" s="837"/>
      <c r="D14" s="837"/>
      <c r="E14" s="837"/>
      <c r="F14" s="837"/>
      <c r="G14" s="837"/>
      <c r="H14" s="837"/>
      <c r="I14" s="837"/>
      <c r="J14" s="837"/>
      <c r="K14" s="837"/>
      <c r="L14" s="837"/>
      <c r="M14" s="837"/>
      <c r="N14" s="837"/>
      <c r="O14" s="837"/>
      <c r="P14" s="837"/>
      <c r="Q14" s="838"/>
      <c r="R14" s="123"/>
      <c r="S14" s="123">
        <v>552</v>
      </c>
      <c r="T14" s="123"/>
      <c r="U14" s="123"/>
      <c r="V14" s="123"/>
      <c r="W14" s="123"/>
      <c r="X14" s="123">
        <v>1380</v>
      </c>
      <c r="Y14" s="123"/>
      <c r="Z14" s="123"/>
      <c r="AA14" s="123">
        <v>552</v>
      </c>
      <c r="AB14" s="123"/>
      <c r="AC14" s="123"/>
      <c r="AD14" s="123"/>
      <c r="AE14" s="123"/>
      <c r="AF14" s="123">
        <v>9479.5</v>
      </c>
      <c r="AG14" s="123"/>
      <c r="AH14" s="123"/>
      <c r="AI14" s="123">
        <v>552</v>
      </c>
      <c r="AJ14" s="123"/>
      <c r="AK14" s="123"/>
      <c r="AL14" s="123">
        <v>12340.5</v>
      </c>
      <c r="AM14" s="123"/>
      <c r="AN14" s="123">
        <v>1380</v>
      </c>
      <c r="AO14" s="123"/>
      <c r="AP14" s="123"/>
      <c r="AQ14" s="123">
        <v>552</v>
      </c>
      <c r="AR14" s="123"/>
      <c r="AS14" s="123"/>
      <c r="AT14" s="123"/>
      <c r="AU14" s="124"/>
      <c r="AV14" s="171">
        <f t="shared" si="0"/>
        <v>26788</v>
      </c>
      <c r="AW14" s="35"/>
      <c r="AX14" s="121"/>
      <c r="AZ14" s="27"/>
    </row>
    <row r="15" spans="1:52" ht="20.25" customHeight="1">
      <c r="A15" s="782"/>
      <c r="B15" s="836" t="s">
        <v>335</v>
      </c>
      <c r="C15" s="837"/>
      <c r="D15" s="837"/>
      <c r="E15" s="837"/>
      <c r="F15" s="837"/>
      <c r="G15" s="837"/>
      <c r="H15" s="837"/>
      <c r="I15" s="837"/>
      <c r="J15" s="837"/>
      <c r="K15" s="837"/>
      <c r="L15" s="837"/>
      <c r="M15" s="837"/>
      <c r="N15" s="837"/>
      <c r="O15" s="837"/>
      <c r="P15" s="837"/>
      <c r="Q15" s="838"/>
      <c r="R15" s="123"/>
      <c r="S15" s="123"/>
      <c r="T15" s="123"/>
      <c r="U15" s="123"/>
      <c r="V15" s="123"/>
      <c r="W15" s="123"/>
      <c r="X15" s="123"/>
      <c r="Y15" s="123"/>
      <c r="Z15" s="123"/>
      <c r="AA15" s="123"/>
      <c r="AB15" s="123"/>
      <c r="AC15" s="123"/>
      <c r="AD15" s="123"/>
      <c r="AE15" s="123"/>
      <c r="AF15" s="123"/>
      <c r="AG15" s="123"/>
      <c r="AH15" s="123"/>
      <c r="AI15" s="123"/>
      <c r="AJ15" s="123"/>
      <c r="AK15" s="123"/>
      <c r="AL15" s="123">
        <v>10884</v>
      </c>
      <c r="AM15" s="123"/>
      <c r="AN15" s="123"/>
      <c r="AO15" s="123"/>
      <c r="AP15" s="123"/>
      <c r="AQ15" s="123"/>
      <c r="AR15" s="123"/>
      <c r="AS15" s="123"/>
      <c r="AT15" s="123"/>
      <c r="AU15" s="124"/>
      <c r="AV15" s="171">
        <f t="shared" si="0"/>
        <v>10884</v>
      </c>
      <c r="AW15" s="35"/>
      <c r="AX15" s="121"/>
      <c r="AZ15" s="27"/>
    </row>
    <row r="16" spans="1:52" ht="20.25" customHeight="1">
      <c r="A16" s="782"/>
      <c r="B16" s="836" t="s">
        <v>337</v>
      </c>
      <c r="C16" s="837"/>
      <c r="D16" s="837"/>
      <c r="E16" s="837"/>
      <c r="F16" s="837"/>
      <c r="G16" s="837"/>
      <c r="H16" s="837"/>
      <c r="I16" s="837"/>
      <c r="J16" s="837"/>
      <c r="K16" s="837"/>
      <c r="L16" s="837"/>
      <c r="M16" s="837"/>
      <c r="N16" s="837"/>
      <c r="O16" s="837"/>
      <c r="P16" s="837"/>
      <c r="Q16" s="838"/>
      <c r="R16" s="123"/>
      <c r="S16" s="123"/>
      <c r="T16" s="123"/>
      <c r="U16" s="123"/>
      <c r="V16" s="123"/>
      <c r="W16" s="123">
        <v>260</v>
      </c>
      <c r="X16" s="123"/>
      <c r="Y16" s="123"/>
      <c r="Z16" s="123"/>
      <c r="AA16" s="123"/>
      <c r="AB16" s="123"/>
      <c r="AC16" s="123"/>
      <c r="AD16" s="123"/>
      <c r="AE16" s="123"/>
      <c r="AF16" s="123"/>
      <c r="AG16" s="123"/>
      <c r="AH16" s="123"/>
      <c r="AI16" s="123"/>
      <c r="AJ16" s="123"/>
      <c r="AK16" s="123"/>
      <c r="AL16" s="123">
        <v>260</v>
      </c>
      <c r="AM16" s="123"/>
      <c r="AN16" s="123"/>
      <c r="AO16" s="123"/>
      <c r="AP16" s="123"/>
      <c r="AQ16" s="123"/>
      <c r="AR16" s="123">
        <v>1857</v>
      </c>
      <c r="AS16" s="123"/>
      <c r="AT16" s="123"/>
      <c r="AU16" s="124"/>
      <c r="AV16" s="171">
        <f t="shared" si="0"/>
        <v>2377</v>
      </c>
      <c r="AW16" s="35"/>
      <c r="AX16" s="121"/>
      <c r="AZ16" s="27"/>
    </row>
    <row r="17" spans="1:52" ht="20.25" customHeight="1">
      <c r="A17" s="782"/>
      <c r="B17" s="836" t="s">
        <v>340</v>
      </c>
      <c r="C17" s="837"/>
      <c r="D17" s="837"/>
      <c r="E17" s="837"/>
      <c r="F17" s="837"/>
      <c r="G17" s="837"/>
      <c r="H17" s="837"/>
      <c r="I17" s="837"/>
      <c r="J17" s="837"/>
      <c r="K17" s="837"/>
      <c r="L17" s="837"/>
      <c r="M17" s="837"/>
      <c r="N17" s="837"/>
      <c r="O17" s="837"/>
      <c r="P17" s="837"/>
      <c r="Q17" s="838"/>
      <c r="R17" s="123"/>
      <c r="S17" s="123"/>
      <c r="T17" s="123"/>
      <c r="U17" s="123"/>
      <c r="V17" s="123"/>
      <c r="W17" s="123"/>
      <c r="X17" s="123"/>
      <c r="Y17" s="123"/>
      <c r="Z17" s="123"/>
      <c r="AA17" s="123"/>
      <c r="AB17" s="123">
        <v>11211</v>
      </c>
      <c r="AC17" s="123"/>
      <c r="AD17" s="123"/>
      <c r="AE17" s="123"/>
      <c r="AF17" s="123"/>
      <c r="AG17" s="123"/>
      <c r="AH17" s="123"/>
      <c r="AI17" s="123"/>
      <c r="AJ17" s="123"/>
      <c r="AK17" s="123"/>
      <c r="AL17" s="123">
        <v>3546</v>
      </c>
      <c r="AM17" s="123"/>
      <c r="AN17" s="123"/>
      <c r="AO17" s="123"/>
      <c r="AP17" s="123"/>
      <c r="AQ17" s="123"/>
      <c r="AR17" s="123"/>
      <c r="AS17" s="123"/>
      <c r="AT17" s="123"/>
      <c r="AU17" s="124"/>
      <c r="AV17" s="171">
        <f t="shared" si="0"/>
        <v>14757</v>
      </c>
      <c r="AW17" s="35"/>
      <c r="AX17" s="121"/>
      <c r="AZ17" s="27"/>
    </row>
    <row r="18" spans="1:52" ht="20.25" customHeight="1">
      <c r="A18" s="782"/>
      <c r="B18" s="836" t="s">
        <v>344</v>
      </c>
      <c r="C18" s="837"/>
      <c r="D18" s="837"/>
      <c r="E18" s="837"/>
      <c r="F18" s="837"/>
      <c r="G18" s="837"/>
      <c r="H18" s="837"/>
      <c r="I18" s="837"/>
      <c r="J18" s="837"/>
      <c r="K18" s="837"/>
      <c r="L18" s="837"/>
      <c r="M18" s="837"/>
      <c r="N18" s="837"/>
      <c r="O18" s="837"/>
      <c r="P18" s="837"/>
      <c r="Q18" s="838"/>
      <c r="R18" s="123"/>
      <c r="S18" s="123"/>
      <c r="T18" s="123"/>
      <c r="U18" s="123"/>
      <c r="V18" s="123"/>
      <c r="W18" s="123">
        <v>15530</v>
      </c>
      <c r="X18" s="123"/>
      <c r="Y18" s="123"/>
      <c r="Z18" s="123"/>
      <c r="AA18" s="123"/>
      <c r="AB18" s="123"/>
      <c r="AC18" s="123"/>
      <c r="AD18" s="123"/>
      <c r="AE18" s="123"/>
      <c r="AF18" s="123"/>
      <c r="AG18" s="123"/>
      <c r="AH18" s="123"/>
      <c r="AI18" s="123"/>
      <c r="AJ18" s="123"/>
      <c r="AK18" s="123"/>
      <c r="AL18" s="123">
        <v>15730</v>
      </c>
      <c r="AM18" s="123"/>
      <c r="AN18" s="123"/>
      <c r="AO18" s="123"/>
      <c r="AP18" s="123"/>
      <c r="AQ18" s="123"/>
      <c r="AR18" s="123"/>
      <c r="AS18" s="123"/>
      <c r="AT18" s="123"/>
      <c r="AU18" s="124"/>
      <c r="AV18" s="171">
        <f t="shared" si="0"/>
        <v>31260</v>
      </c>
      <c r="AW18" s="35"/>
      <c r="AX18" s="121"/>
      <c r="AZ18" s="27"/>
    </row>
    <row r="19" spans="1:52" ht="20.25" customHeight="1">
      <c r="A19" s="782"/>
      <c r="B19" s="836" t="s">
        <v>348</v>
      </c>
      <c r="C19" s="837"/>
      <c r="D19" s="837"/>
      <c r="E19" s="837"/>
      <c r="F19" s="837"/>
      <c r="G19" s="837"/>
      <c r="H19" s="837"/>
      <c r="I19" s="837"/>
      <c r="J19" s="837"/>
      <c r="K19" s="837"/>
      <c r="L19" s="837"/>
      <c r="M19" s="837"/>
      <c r="N19" s="837"/>
      <c r="O19" s="837"/>
      <c r="P19" s="837"/>
      <c r="Q19" s="838"/>
      <c r="R19" s="123"/>
      <c r="S19" s="123"/>
      <c r="T19" s="123"/>
      <c r="U19" s="123"/>
      <c r="V19" s="123"/>
      <c r="W19" s="123"/>
      <c r="X19" s="123"/>
      <c r="Y19" s="123"/>
      <c r="Z19" s="123"/>
      <c r="AA19" s="123"/>
      <c r="AB19" s="123">
        <v>3032</v>
      </c>
      <c r="AC19" s="123"/>
      <c r="AD19" s="123"/>
      <c r="AE19" s="123"/>
      <c r="AF19" s="123"/>
      <c r="AG19" s="123"/>
      <c r="AH19" s="123"/>
      <c r="AI19" s="123"/>
      <c r="AJ19" s="123"/>
      <c r="AK19" s="123"/>
      <c r="AL19" s="123">
        <v>34003.5</v>
      </c>
      <c r="AM19" s="123"/>
      <c r="AN19" s="123"/>
      <c r="AO19" s="123"/>
      <c r="AP19" s="123"/>
      <c r="AQ19" s="123"/>
      <c r="AR19" s="123">
        <v>360</v>
      </c>
      <c r="AS19" s="123"/>
      <c r="AT19" s="123"/>
      <c r="AU19" s="124"/>
      <c r="AV19" s="171">
        <f t="shared" si="0"/>
        <v>37395.5</v>
      </c>
      <c r="AW19" s="35"/>
      <c r="AX19" s="121"/>
      <c r="AZ19" s="27"/>
    </row>
    <row r="20" spans="1:52" ht="20.25" customHeight="1">
      <c r="A20" s="782"/>
      <c r="B20" s="836" t="s">
        <v>353</v>
      </c>
      <c r="C20" s="837"/>
      <c r="D20" s="837"/>
      <c r="E20" s="837"/>
      <c r="F20" s="837"/>
      <c r="G20" s="837"/>
      <c r="H20" s="837"/>
      <c r="I20" s="837"/>
      <c r="J20" s="837"/>
      <c r="K20" s="837"/>
      <c r="L20" s="837"/>
      <c r="M20" s="837"/>
      <c r="N20" s="837"/>
      <c r="O20" s="837"/>
      <c r="P20" s="837"/>
      <c r="Q20" s="838"/>
      <c r="R20" s="123">
        <v>1000</v>
      </c>
      <c r="S20" s="123"/>
      <c r="T20" s="123"/>
      <c r="U20" s="123"/>
      <c r="V20" s="123"/>
      <c r="W20" s="123"/>
      <c r="X20" s="123"/>
      <c r="Y20" s="123"/>
      <c r="Z20" s="123">
        <v>1000</v>
      </c>
      <c r="AA20" s="123"/>
      <c r="AB20" s="123"/>
      <c r="AC20" s="123"/>
      <c r="AD20" s="123"/>
      <c r="AE20" s="123"/>
      <c r="AF20" s="123"/>
      <c r="AG20" s="123"/>
      <c r="AH20" s="123">
        <v>1000</v>
      </c>
      <c r="AI20" s="123"/>
      <c r="AJ20" s="123"/>
      <c r="AK20" s="123"/>
      <c r="AL20" s="123">
        <v>28160</v>
      </c>
      <c r="AM20" s="123"/>
      <c r="AN20" s="123"/>
      <c r="AO20" s="123"/>
      <c r="AP20" s="123"/>
      <c r="AQ20" s="123"/>
      <c r="AR20" s="123"/>
      <c r="AS20" s="123"/>
      <c r="AT20" s="123">
        <v>1000</v>
      </c>
      <c r="AU20" s="124"/>
      <c r="AV20" s="171">
        <f t="shared" si="0"/>
        <v>32160</v>
      </c>
      <c r="AW20" s="35"/>
      <c r="AX20" s="121"/>
      <c r="AZ20" s="27"/>
    </row>
    <row r="21" spans="1:52" ht="20.25" customHeight="1">
      <c r="A21" s="784"/>
      <c r="B21" s="836" t="s">
        <v>355</v>
      </c>
      <c r="C21" s="837"/>
      <c r="D21" s="837"/>
      <c r="E21" s="837"/>
      <c r="F21" s="837"/>
      <c r="G21" s="837"/>
      <c r="H21" s="837"/>
      <c r="I21" s="837"/>
      <c r="J21" s="837"/>
      <c r="K21" s="837"/>
      <c r="L21" s="837"/>
      <c r="M21" s="837"/>
      <c r="N21" s="837"/>
      <c r="O21" s="837"/>
      <c r="P21" s="837"/>
      <c r="Q21" s="838"/>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4"/>
      <c r="AV21" s="171">
        <f t="shared" si="0"/>
        <v>0</v>
      </c>
      <c r="AW21" s="35"/>
      <c r="AX21" s="121"/>
      <c r="AZ21" s="27"/>
    </row>
    <row r="22" spans="1:52" ht="20.25" customHeight="1">
      <c r="A22" s="835" t="s">
        <v>531</v>
      </c>
      <c r="B22" s="836" t="s">
        <v>358</v>
      </c>
      <c r="C22" s="837"/>
      <c r="D22" s="837"/>
      <c r="E22" s="837"/>
      <c r="F22" s="837"/>
      <c r="G22" s="837"/>
      <c r="H22" s="837"/>
      <c r="I22" s="837"/>
      <c r="J22" s="837"/>
      <c r="K22" s="837"/>
      <c r="L22" s="837"/>
      <c r="M22" s="837"/>
      <c r="N22" s="837"/>
      <c r="O22" s="837"/>
      <c r="P22" s="837"/>
      <c r="Q22" s="838"/>
      <c r="R22" s="123"/>
      <c r="S22" s="123"/>
      <c r="T22" s="123"/>
      <c r="U22" s="123"/>
      <c r="V22" s="123"/>
      <c r="W22" s="123"/>
      <c r="X22" s="123">
        <v>2760</v>
      </c>
      <c r="Y22" s="123"/>
      <c r="Z22" s="123"/>
      <c r="AA22" s="123"/>
      <c r="AB22" s="123"/>
      <c r="AC22" s="123"/>
      <c r="AD22" s="123"/>
      <c r="AE22" s="123"/>
      <c r="AF22" s="123"/>
      <c r="AG22" s="123"/>
      <c r="AH22" s="123"/>
      <c r="AI22" s="123"/>
      <c r="AJ22" s="123"/>
      <c r="AK22" s="123"/>
      <c r="AL22" s="123">
        <v>3108</v>
      </c>
      <c r="AM22" s="123">
        <v>2760</v>
      </c>
      <c r="AN22" s="123"/>
      <c r="AO22" s="123"/>
      <c r="AP22" s="123"/>
      <c r="AQ22" s="123"/>
      <c r="AR22" s="123"/>
      <c r="AS22" s="123"/>
      <c r="AT22" s="123"/>
      <c r="AU22" s="124"/>
      <c r="AV22" s="171">
        <f t="shared" si="0"/>
        <v>8628</v>
      </c>
      <c r="AW22" s="35"/>
      <c r="AX22" s="121"/>
      <c r="AZ22" s="27"/>
    </row>
    <row r="23" spans="1:52" ht="20.25" customHeight="1">
      <c r="A23" s="782"/>
      <c r="B23" s="836" t="s">
        <v>360</v>
      </c>
      <c r="C23" s="837"/>
      <c r="D23" s="837"/>
      <c r="E23" s="837"/>
      <c r="F23" s="837"/>
      <c r="G23" s="837"/>
      <c r="H23" s="837"/>
      <c r="I23" s="837"/>
      <c r="J23" s="837"/>
      <c r="K23" s="837"/>
      <c r="L23" s="837"/>
      <c r="M23" s="837"/>
      <c r="N23" s="837"/>
      <c r="O23" s="837"/>
      <c r="P23" s="837"/>
      <c r="Q23" s="838"/>
      <c r="R23" s="123"/>
      <c r="S23" s="123"/>
      <c r="T23" s="123"/>
      <c r="U23" s="123">
        <v>1860</v>
      </c>
      <c r="V23" s="123">
        <v>1330</v>
      </c>
      <c r="W23" s="123"/>
      <c r="X23" s="123"/>
      <c r="Y23" s="123"/>
      <c r="Z23" s="123"/>
      <c r="AA23" s="123"/>
      <c r="AB23" s="123"/>
      <c r="AC23" s="123"/>
      <c r="AD23" s="123"/>
      <c r="AE23" s="123"/>
      <c r="AF23" s="123"/>
      <c r="AG23" s="123"/>
      <c r="AH23" s="123"/>
      <c r="AI23" s="123"/>
      <c r="AJ23" s="123">
        <v>1860</v>
      </c>
      <c r="AK23" s="123">
        <v>2830</v>
      </c>
      <c r="AL23" s="123">
        <v>1200</v>
      </c>
      <c r="AM23" s="123"/>
      <c r="AN23" s="123"/>
      <c r="AO23" s="123"/>
      <c r="AP23" s="123"/>
      <c r="AQ23" s="123"/>
      <c r="AR23" s="123"/>
      <c r="AS23" s="123"/>
      <c r="AT23" s="123"/>
      <c r="AU23" s="124"/>
      <c r="AV23" s="171">
        <f t="shared" si="0"/>
        <v>9080</v>
      </c>
      <c r="AW23" s="35"/>
      <c r="AX23" s="121"/>
      <c r="AZ23" s="27"/>
    </row>
    <row r="24" spans="1:52" ht="20.25" customHeight="1">
      <c r="A24" s="784"/>
      <c r="B24" s="836" t="s">
        <v>365</v>
      </c>
      <c r="C24" s="837"/>
      <c r="D24" s="837"/>
      <c r="E24" s="837"/>
      <c r="F24" s="837"/>
      <c r="G24" s="837"/>
      <c r="H24" s="837"/>
      <c r="I24" s="837"/>
      <c r="J24" s="837"/>
      <c r="K24" s="837"/>
      <c r="L24" s="837"/>
      <c r="M24" s="837"/>
      <c r="N24" s="837"/>
      <c r="O24" s="837"/>
      <c r="P24" s="837"/>
      <c r="Q24" s="838"/>
      <c r="R24" s="125">
        <v>552</v>
      </c>
      <c r="S24" s="125"/>
      <c r="T24" s="125"/>
      <c r="U24" s="125"/>
      <c r="V24" s="125"/>
      <c r="W24" s="125">
        <v>552</v>
      </c>
      <c r="X24" s="125"/>
      <c r="Y24" s="125"/>
      <c r="Z24" s="125"/>
      <c r="AA24" s="125"/>
      <c r="AB24" s="125">
        <v>552</v>
      </c>
      <c r="AC24" s="125"/>
      <c r="AD24" s="125"/>
      <c r="AE24" s="125"/>
      <c r="AF24" s="125"/>
      <c r="AG24" s="125">
        <v>552</v>
      </c>
      <c r="AH24" s="125"/>
      <c r="AI24" s="125"/>
      <c r="AJ24" s="125"/>
      <c r="AK24" s="125"/>
      <c r="AL24" s="125">
        <v>552</v>
      </c>
      <c r="AM24" s="125"/>
      <c r="AN24" s="125"/>
      <c r="AO24" s="125"/>
      <c r="AP24" s="125"/>
      <c r="AQ24" s="125">
        <v>552</v>
      </c>
      <c r="AR24" s="125"/>
      <c r="AS24" s="125"/>
      <c r="AT24" s="125"/>
      <c r="AU24" s="126"/>
      <c r="AV24" s="171">
        <f>SUM(R24:AU24)</f>
        <v>3312</v>
      </c>
      <c r="AW24" s="35"/>
      <c r="AX24" s="121"/>
      <c r="AZ24" s="27"/>
    </row>
    <row r="25" spans="1:52" ht="20.25" customHeight="1" thickBot="1">
      <c r="A25" s="127"/>
      <c r="B25" s="848" t="s">
        <v>48</v>
      </c>
      <c r="C25" s="848"/>
      <c r="D25" s="848"/>
      <c r="E25" s="848"/>
      <c r="F25" s="848"/>
      <c r="G25" s="848"/>
      <c r="H25" s="848"/>
      <c r="I25" s="848"/>
      <c r="J25" s="848"/>
      <c r="K25" s="848"/>
      <c r="L25" s="848"/>
      <c r="M25" s="848"/>
      <c r="N25" s="848"/>
      <c r="O25" s="848"/>
      <c r="P25" s="848"/>
      <c r="Q25" s="849"/>
      <c r="R25" s="163">
        <f>SUM(R6:R24)</f>
        <v>1552</v>
      </c>
      <c r="S25" s="163">
        <f t="shared" ref="S25:AT25" si="1">SUM(S6:S24)</f>
        <v>1812</v>
      </c>
      <c r="T25" s="163">
        <f t="shared" si="1"/>
        <v>1488.2560000000001</v>
      </c>
      <c r="U25" s="163">
        <f t="shared" si="1"/>
        <v>1860</v>
      </c>
      <c r="V25" s="163">
        <f t="shared" si="1"/>
        <v>75244.77</v>
      </c>
      <c r="W25" s="163">
        <f t="shared" si="1"/>
        <v>16342</v>
      </c>
      <c r="X25" s="163">
        <f t="shared" si="1"/>
        <v>11600</v>
      </c>
      <c r="Y25" s="163">
        <f t="shared" si="1"/>
        <v>0</v>
      </c>
      <c r="Z25" s="163">
        <f t="shared" si="1"/>
        <v>1000</v>
      </c>
      <c r="AA25" s="163">
        <f t="shared" si="1"/>
        <v>4605.53</v>
      </c>
      <c r="AB25" s="163">
        <f t="shared" si="1"/>
        <v>14795</v>
      </c>
      <c r="AC25" s="163">
        <f t="shared" si="1"/>
        <v>0</v>
      </c>
      <c r="AD25" s="163">
        <f t="shared" si="1"/>
        <v>1488.2560000000001</v>
      </c>
      <c r="AE25" s="163">
        <f t="shared" si="1"/>
        <v>0</v>
      </c>
      <c r="AF25" s="163">
        <f t="shared" si="1"/>
        <v>12273.029999999999</v>
      </c>
      <c r="AG25" s="163">
        <f t="shared" si="1"/>
        <v>552</v>
      </c>
      <c r="AH25" s="163">
        <f t="shared" si="1"/>
        <v>1000</v>
      </c>
      <c r="AI25" s="163">
        <f t="shared" si="1"/>
        <v>1812</v>
      </c>
      <c r="AJ25" s="163">
        <f t="shared" si="1"/>
        <v>1860</v>
      </c>
      <c r="AK25" s="163">
        <f t="shared" si="1"/>
        <v>80907.34</v>
      </c>
      <c r="AL25" s="163">
        <f t="shared" si="1"/>
        <v>231731.07500000001</v>
      </c>
      <c r="AM25" s="163">
        <f t="shared" si="1"/>
        <v>2760</v>
      </c>
      <c r="AN25" s="163">
        <f t="shared" si="1"/>
        <v>10328.255999999999</v>
      </c>
      <c r="AO25" s="163">
        <f t="shared" si="1"/>
        <v>0</v>
      </c>
      <c r="AP25" s="163">
        <f t="shared" si="1"/>
        <v>2793.5299999999997</v>
      </c>
      <c r="AQ25" s="163">
        <f t="shared" si="1"/>
        <v>2364</v>
      </c>
      <c r="AR25" s="163">
        <f t="shared" si="1"/>
        <v>2217</v>
      </c>
      <c r="AS25" s="163">
        <f t="shared" si="1"/>
        <v>0</v>
      </c>
      <c r="AT25" s="163">
        <f t="shared" si="1"/>
        <v>1000</v>
      </c>
      <c r="AU25" s="164">
        <f>SUM(AU6:AU24)</f>
        <v>2793.5299999999997</v>
      </c>
      <c r="AV25" s="172">
        <f>SUM(R25:AU25)</f>
        <v>486179.57300000003</v>
      </c>
      <c r="AW25" s="17"/>
      <c r="AX25" s="52"/>
      <c r="AZ25" s="14"/>
    </row>
    <row r="26" spans="1:52" ht="20.25" customHeight="1" thickTop="1" thickBot="1">
      <c r="A26" s="128"/>
      <c r="B26" s="162" t="s">
        <v>532</v>
      </c>
      <c r="C26" s="129"/>
      <c r="D26" s="129"/>
      <c r="E26" s="129"/>
      <c r="F26" s="129"/>
      <c r="G26" s="129"/>
      <c r="H26" s="129"/>
      <c r="I26" s="129"/>
      <c r="J26" s="129"/>
      <c r="K26" s="129"/>
      <c r="L26" s="129"/>
      <c r="M26" s="129"/>
      <c r="N26" s="129"/>
      <c r="O26" s="129"/>
      <c r="P26" s="129"/>
      <c r="Q26" s="130"/>
      <c r="R26" s="165">
        <f>IF(ISERROR(R25*R3),0,(R25*R3))</f>
        <v>155.20000000000002</v>
      </c>
      <c r="S26" s="165">
        <f t="shared" ref="S26:AT26" si="2">IF(ISERROR(S25*S3),0,(S25*S3))</f>
        <v>181.20000000000002</v>
      </c>
      <c r="T26" s="165">
        <f t="shared" si="2"/>
        <v>148.82560000000001</v>
      </c>
      <c r="U26" s="165">
        <f t="shared" si="2"/>
        <v>186</v>
      </c>
      <c r="V26" s="165">
        <f t="shared" si="2"/>
        <v>7524.4770000000008</v>
      </c>
      <c r="W26" s="165">
        <f t="shared" si="2"/>
        <v>1634.2</v>
      </c>
      <c r="X26" s="165">
        <f t="shared" si="2"/>
        <v>1160</v>
      </c>
      <c r="Y26" s="165">
        <f t="shared" si="2"/>
        <v>0</v>
      </c>
      <c r="Z26" s="165">
        <f t="shared" si="2"/>
        <v>100</v>
      </c>
      <c r="AA26" s="165">
        <f t="shared" si="2"/>
        <v>460.553</v>
      </c>
      <c r="AB26" s="165">
        <f t="shared" si="2"/>
        <v>1479.5</v>
      </c>
      <c r="AC26" s="165">
        <f t="shared" si="2"/>
        <v>0</v>
      </c>
      <c r="AD26" s="165">
        <f t="shared" si="2"/>
        <v>148.82560000000001</v>
      </c>
      <c r="AE26" s="165">
        <f t="shared" si="2"/>
        <v>0</v>
      </c>
      <c r="AF26" s="165">
        <f t="shared" si="2"/>
        <v>1227.3029999999999</v>
      </c>
      <c r="AG26" s="165">
        <f t="shared" si="2"/>
        <v>55.2</v>
      </c>
      <c r="AH26" s="165">
        <f t="shared" si="2"/>
        <v>100</v>
      </c>
      <c r="AI26" s="165">
        <f t="shared" si="2"/>
        <v>181.20000000000002</v>
      </c>
      <c r="AJ26" s="165">
        <f t="shared" si="2"/>
        <v>186</v>
      </c>
      <c r="AK26" s="165">
        <f t="shared" si="2"/>
        <v>8090.7340000000004</v>
      </c>
      <c r="AL26" s="165">
        <f t="shared" si="2"/>
        <v>23173.107500000002</v>
      </c>
      <c r="AM26" s="165">
        <f t="shared" si="2"/>
        <v>276</v>
      </c>
      <c r="AN26" s="165">
        <f t="shared" si="2"/>
        <v>1032.8255999999999</v>
      </c>
      <c r="AO26" s="165">
        <f t="shared" si="2"/>
        <v>0</v>
      </c>
      <c r="AP26" s="165">
        <f t="shared" si="2"/>
        <v>279.35300000000001</v>
      </c>
      <c r="AQ26" s="165">
        <f t="shared" si="2"/>
        <v>236.4</v>
      </c>
      <c r="AR26" s="165">
        <f t="shared" si="2"/>
        <v>221.70000000000002</v>
      </c>
      <c r="AS26" s="165">
        <f t="shared" si="2"/>
        <v>0</v>
      </c>
      <c r="AT26" s="165">
        <f t="shared" si="2"/>
        <v>100</v>
      </c>
      <c r="AU26" s="166">
        <f>IF(ISERROR(AU25*AU3),0,(AU25*AU3))</f>
        <v>279.35300000000001</v>
      </c>
      <c r="AV26" s="173">
        <f>SUM(R26:AU26)</f>
        <v>48617.957300000002</v>
      </c>
      <c r="AW26" s="17"/>
      <c r="AX26" s="52"/>
      <c r="AZ26" s="14"/>
    </row>
    <row r="27" spans="1:52" ht="20.25" customHeight="1" thickTop="1" thickBot="1">
      <c r="A27" s="128"/>
      <c r="B27" s="129" t="s">
        <v>14</v>
      </c>
      <c r="C27" s="129"/>
      <c r="D27" s="129"/>
      <c r="E27" s="129"/>
      <c r="F27" s="129"/>
      <c r="G27" s="129"/>
      <c r="H27" s="129"/>
      <c r="I27" s="129"/>
      <c r="J27" s="129"/>
      <c r="K27" s="129"/>
      <c r="L27" s="129"/>
      <c r="M27" s="129"/>
      <c r="N27" s="129"/>
      <c r="O27" s="129"/>
      <c r="P27" s="129"/>
      <c r="Q27" s="131"/>
      <c r="R27" s="167">
        <f>R25+R26</f>
        <v>1707.2</v>
      </c>
      <c r="S27" s="167">
        <f t="shared" ref="S27:AT27" si="3">S25+S26</f>
        <v>1993.2</v>
      </c>
      <c r="T27" s="167">
        <f t="shared" si="3"/>
        <v>1637.0816</v>
      </c>
      <c r="U27" s="167">
        <f t="shared" si="3"/>
        <v>2046</v>
      </c>
      <c r="V27" s="167">
        <f t="shared" si="3"/>
        <v>82769.247000000003</v>
      </c>
      <c r="W27" s="167">
        <f t="shared" si="3"/>
        <v>17976.2</v>
      </c>
      <c r="X27" s="167">
        <f t="shared" si="3"/>
        <v>12760</v>
      </c>
      <c r="Y27" s="167">
        <f t="shared" si="3"/>
        <v>0</v>
      </c>
      <c r="Z27" s="167">
        <f t="shared" si="3"/>
        <v>1100</v>
      </c>
      <c r="AA27" s="167">
        <f t="shared" si="3"/>
        <v>5066.0829999999996</v>
      </c>
      <c r="AB27" s="167">
        <f t="shared" si="3"/>
        <v>16274.5</v>
      </c>
      <c r="AC27" s="167">
        <f t="shared" si="3"/>
        <v>0</v>
      </c>
      <c r="AD27" s="167">
        <f t="shared" si="3"/>
        <v>1637.0816</v>
      </c>
      <c r="AE27" s="167">
        <f t="shared" si="3"/>
        <v>0</v>
      </c>
      <c r="AF27" s="167">
        <f t="shared" si="3"/>
        <v>13500.332999999999</v>
      </c>
      <c r="AG27" s="167">
        <f t="shared" si="3"/>
        <v>607.20000000000005</v>
      </c>
      <c r="AH27" s="167">
        <f t="shared" si="3"/>
        <v>1100</v>
      </c>
      <c r="AI27" s="167">
        <f t="shared" si="3"/>
        <v>1993.2</v>
      </c>
      <c r="AJ27" s="167">
        <f t="shared" si="3"/>
        <v>2046</v>
      </c>
      <c r="AK27" s="167">
        <f t="shared" si="3"/>
        <v>88998.073999999993</v>
      </c>
      <c r="AL27" s="167">
        <f t="shared" si="3"/>
        <v>254904.18250000002</v>
      </c>
      <c r="AM27" s="167">
        <f t="shared" si="3"/>
        <v>3036</v>
      </c>
      <c r="AN27" s="167">
        <f t="shared" si="3"/>
        <v>11361.0816</v>
      </c>
      <c r="AO27" s="167">
        <f t="shared" si="3"/>
        <v>0</v>
      </c>
      <c r="AP27" s="167">
        <f t="shared" si="3"/>
        <v>3072.8829999999998</v>
      </c>
      <c r="AQ27" s="167">
        <f t="shared" si="3"/>
        <v>2600.4</v>
      </c>
      <c r="AR27" s="167">
        <f t="shared" si="3"/>
        <v>2438.6999999999998</v>
      </c>
      <c r="AS27" s="167">
        <f t="shared" si="3"/>
        <v>0</v>
      </c>
      <c r="AT27" s="167">
        <f t="shared" si="3"/>
        <v>1100</v>
      </c>
      <c r="AU27" s="168">
        <f>AU25+AU26</f>
        <v>3072.8829999999998</v>
      </c>
      <c r="AV27" s="173">
        <f>SUM(R27:AU27)</f>
        <v>534797.53029999998</v>
      </c>
      <c r="AW27" s="17"/>
      <c r="AX27" s="52"/>
      <c r="AZ27" s="14"/>
    </row>
    <row r="28" spans="1:52" ht="20.25" customHeight="1" thickTop="1" thickBot="1">
      <c r="A28" s="839" t="s">
        <v>17</v>
      </c>
      <c r="B28" s="132" t="s">
        <v>19</v>
      </c>
      <c r="C28" s="129"/>
      <c r="D28" s="129"/>
      <c r="E28" s="129"/>
      <c r="F28" s="129"/>
      <c r="G28" s="129"/>
      <c r="H28" s="129"/>
      <c r="I28" s="129"/>
      <c r="J28" s="129"/>
      <c r="K28" s="129"/>
      <c r="L28" s="129"/>
      <c r="M28" s="129"/>
      <c r="N28" s="129"/>
      <c r="O28" s="129"/>
      <c r="P28" s="129"/>
      <c r="Q28" s="131"/>
      <c r="R28" s="169">
        <f>Q28+R27</f>
        <v>1707.2</v>
      </c>
      <c r="S28" s="169">
        <f t="shared" ref="S28:AT28" si="4">R28+S27</f>
        <v>3700.4</v>
      </c>
      <c r="T28" s="169">
        <f t="shared" si="4"/>
        <v>5337.4816000000001</v>
      </c>
      <c r="U28" s="169">
        <f t="shared" si="4"/>
        <v>7383.4816000000001</v>
      </c>
      <c r="V28" s="169">
        <f t="shared" si="4"/>
        <v>90152.728600000002</v>
      </c>
      <c r="W28" s="169">
        <f t="shared" si="4"/>
        <v>108128.9286</v>
      </c>
      <c r="X28" s="169">
        <f t="shared" si="4"/>
        <v>120888.9286</v>
      </c>
      <c r="Y28" s="169">
        <f t="shared" si="4"/>
        <v>120888.9286</v>
      </c>
      <c r="Z28" s="169">
        <f t="shared" si="4"/>
        <v>121988.9286</v>
      </c>
      <c r="AA28" s="169">
        <f t="shared" si="4"/>
        <v>127055.0116</v>
      </c>
      <c r="AB28" s="169">
        <f t="shared" si="4"/>
        <v>143329.5116</v>
      </c>
      <c r="AC28" s="169">
        <f t="shared" si="4"/>
        <v>143329.5116</v>
      </c>
      <c r="AD28" s="169">
        <f t="shared" si="4"/>
        <v>144966.5932</v>
      </c>
      <c r="AE28" s="169">
        <f t="shared" si="4"/>
        <v>144966.5932</v>
      </c>
      <c r="AF28" s="169">
        <f t="shared" si="4"/>
        <v>158466.92619999999</v>
      </c>
      <c r="AG28" s="169">
        <f t="shared" si="4"/>
        <v>159074.1262</v>
      </c>
      <c r="AH28" s="169">
        <f t="shared" si="4"/>
        <v>160174.1262</v>
      </c>
      <c r="AI28" s="169">
        <f t="shared" si="4"/>
        <v>162167.32620000001</v>
      </c>
      <c r="AJ28" s="169">
        <f t="shared" si="4"/>
        <v>164213.32620000001</v>
      </c>
      <c r="AK28" s="169">
        <f t="shared" si="4"/>
        <v>253211.4002</v>
      </c>
      <c r="AL28" s="169">
        <f t="shared" si="4"/>
        <v>508115.58270000003</v>
      </c>
      <c r="AM28" s="169">
        <f t="shared" si="4"/>
        <v>511151.58270000003</v>
      </c>
      <c r="AN28" s="169">
        <f t="shared" si="4"/>
        <v>522512.6643</v>
      </c>
      <c r="AO28" s="169">
        <f t="shared" si="4"/>
        <v>522512.6643</v>
      </c>
      <c r="AP28" s="169">
        <f t="shared" si="4"/>
        <v>525585.54729999998</v>
      </c>
      <c r="AQ28" s="169">
        <f t="shared" si="4"/>
        <v>528185.9473</v>
      </c>
      <c r="AR28" s="169">
        <f t="shared" si="4"/>
        <v>530624.64729999995</v>
      </c>
      <c r="AS28" s="169">
        <f t="shared" si="4"/>
        <v>530624.64729999995</v>
      </c>
      <c r="AT28" s="169">
        <f t="shared" si="4"/>
        <v>531724.64729999995</v>
      </c>
      <c r="AU28" s="170">
        <f>AT28+AU27</f>
        <v>534797.53029999998</v>
      </c>
      <c r="AV28" s="133"/>
      <c r="AW28" s="17"/>
      <c r="AZ28" s="14"/>
    </row>
    <row r="29" spans="1:52" s="1" customFormat="1" ht="17.100000000000001" customHeight="1" thickTop="1" thickBot="1">
      <c r="A29" s="840"/>
      <c r="B29" s="134" t="s">
        <v>220</v>
      </c>
      <c r="C29" s="61"/>
      <c r="D29" s="61"/>
      <c r="E29" s="61"/>
      <c r="F29" s="62"/>
      <c r="G29" s="63"/>
      <c r="H29" s="64"/>
      <c r="I29" s="63"/>
      <c r="J29" s="65"/>
      <c r="K29" s="65"/>
      <c r="L29" s="65"/>
      <c r="M29" s="65"/>
      <c r="N29" s="65"/>
      <c r="O29" s="65"/>
      <c r="P29" s="65"/>
      <c r="Q29" s="66"/>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6"/>
      <c r="AV29" s="109">
        <f>SUM(R29:AU29)</f>
        <v>0</v>
      </c>
      <c r="AW29" s="17"/>
      <c r="AX29" s="11"/>
      <c r="AZ29" s="14"/>
    </row>
    <row r="30" spans="1:52" s="1" customFormat="1" ht="16.5" customHeight="1">
      <c r="A30" s="840"/>
      <c r="B30" s="67" t="s">
        <v>21</v>
      </c>
      <c r="C30" s="68"/>
      <c r="D30" s="68"/>
      <c r="E30" s="68"/>
      <c r="F30" s="69"/>
      <c r="G30" s="70"/>
      <c r="H30" s="71"/>
      <c r="I30" s="70"/>
      <c r="J30" s="72"/>
      <c r="K30" s="72"/>
      <c r="L30" s="72"/>
      <c r="M30" s="72"/>
      <c r="N30" s="72"/>
      <c r="O30" s="72"/>
      <c r="P30" s="72"/>
      <c r="Q30" s="73"/>
      <c r="R30" s="174">
        <f>R27+R29</f>
        <v>1707.2</v>
      </c>
      <c r="S30" s="174">
        <f t="shared" ref="S30:AT30" si="5">S27+S29</f>
        <v>1993.2</v>
      </c>
      <c r="T30" s="174">
        <f t="shared" si="5"/>
        <v>1637.0816</v>
      </c>
      <c r="U30" s="174">
        <f t="shared" si="5"/>
        <v>2046</v>
      </c>
      <c r="V30" s="174">
        <f t="shared" si="5"/>
        <v>82769.247000000003</v>
      </c>
      <c r="W30" s="174">
        <f t="shared" si="5"/>
        <v>17976.2</v>
      </c>
      <c r="X30" s="174">
        <f t="shared" si="5"/>
        <v>12760</v>
      </c>
      <c r="Y30" s="174">
        <f t="shared" si="5"/>
        <v>0</v>
      </c>
      <c r="Z30" s="174">
        <f t="shared" si="5"/>
        <v>1100</v>
      </c>
      <c r="AA30" s="174">
        <f t="shared" si="5"/>
        <v>5066.0829999999996</v>
      </c>
      <c r="AB30" s="174">
        <f t="shared" si="5"/>
        <v>16274.5</v>
      </c>
      <c r="AC30" s="174">
        <f t="shared" si="5"/>
        <v>0</v>
      </c>
      <c r="AD30" s="174">
        <f t="shared" si="5"/>
        <v>1637.0816</v>
      </c>
      <c r="AE30" s="174">
        <f t="shared" si="5"/>
        <v>0</v>
      </c>
      <c r="AF30" s="174">
        <f t="shared" si="5"/>
        <v>13500.332999999999</v>
      </c>
      <c r="AG30" s="174">
        <f t="shared" si="5"/>
        <v>607.20000000000005</v>
      </c>
      <c r="AH30" s="174">
        <f t="shared" si="5"/>
        <v>1100</v>
      </c>
      <c r="AI30" s="174">
        <f t="shared" si="5"/>
        <v>1993.2</v>
      </c>
      <c r="AJ30" s="174">
        <f t="shared" si="5"/>
        <v>2046</v>
      </c>
      <c r="AK30" s="174">
        <f t="shared" si="5"/>
        <v>88998.073999999993</v>
      </c>
      <c r="AL30" s="174">
        <f t="shared" si="5"/>
        <v>254904.18250000002</v>
      </c>
      <c r="AM30" s="174">
        <f t="shared" si="5"/>
        <v>3036</v>
      </c>
      <c r="AN30" s="174">
        <f t="shared" si="5"/>
        <v>11361.0816</v>
      </c>
      <c r="AO30" s="174">
        <f t="shared" si="5"/>
        <v>0</v>
      </c>
      <c r="AP30" s="174">
        <f t="shared" si="5"/>
        <v>3072.8829999999998</v>
      </c>
      <c r="AQ30" s="174">
        <f t="shared" si="5"/>
        <v>2600.4</v>
      </c>
      <c r="AR30" s="174">
        <f t="shared" si="5"/>
        <v>2438.6999999999998</v>
      </c>
      <c r="AS30" s="174">
        <f t="shared" si="5"/>
        <v>0</v>
      </c>
      <c r="AT30" s="174">
        <f t="shared" si="5"/>
        <v>1100</v>
      </c>
      <c r="AU30" s="175">
        <f>AU27+AU29</f>
        <v>3072.8829999999998</v>
      </c>
      <c r="AV30" s="107">
        <f>SUM(R30:AU30)</f>
        <v>534797.53029999998</v>
      </c>
      <c r="AW30" s="17"/>
      <c r="AX30" s="11"/>
      <c r="AZ30" s="14"/>
    </row>
    <row r="31" spans="1:52" s="1" customFormat="1" ht="17.100000000000001" customHeight="1" thickBot="1">
      <c r="A31" s="841"/>
      <c r="B31" s="54" t="s">
        <v>219</v>
      </c>
      <c r="C31" s="55"/>
      <c r="D31" s="55"/>
      <c r="E31" s="55"/>
      <c r="F31" s="56"/>
      <c r="G31" s="57"/>
      <c r="H31" s="58"/>
      <c r="I31" s="57"/>
      <c r="J31" s="59"/>
      <c r="K31" s="59"/>
      <c r="L31" s="59"/>
      <c r="M31" s="59"/>
      <c r="N31" s="59"/>
      <c r="O31" s="59"/>
      <c r="P31" s="59"/>
      <c r="Q31" s="60"/>
      <c r="R31" s="176">
        <f>Q31+R30</f>
        <v>1707.2</v>
      </c>
      <c r="S31" s="176">
        <f t="shared" ref="S31:AT31" si="6">R31+S30</f>
        <v>3700.4</v>
      </c>
      <c r="T31" s="176">
        <f t="shared" si="6"/>
        <v>5337.4816000000001</v>
      </c>
      <c r="U31" s="176">
        <f t="shared" si="6"/>
        <v>7383.4816000000001</v>
      </c>
      <c r="V31" s="176">
        <f t="shared" si="6"/>
        <v>90152.728600000002</v>
      </c>
      <c r="W31" s="176">
        <f t="shared" si="6"/>
        <v>108128.9286</v>
      </c>
      <c r="X31" s="176">
        <f t="shared" si="6"/>
        <v>120888.9286</v>
      </c>
      <c r="Y31" s="176">
        <f t="shared" si="6"/>
        <v>120888.9286</v>
      </c>
      <c r="Z31" s="176">
        <f t="shared" si="6"/>
        <v>121988.9286</v>
      </c>
      <c r="AA31" s="176">
        <f t="shared" si="6"/>
        <v>127055.0116</v>
      </c>
      <c r="AB31" s="176">
        <f t="shared" si="6"/>
        <v>143329.5116</v>
      </c>
      <c r="AC31" s="176">
        <f t="shared" si="6"/>
        <v>143329.5116</v>
      </c>
      <c r="AD31" s="176">
        <f t="shared" si="6"/>
        <v>144966.5932</v>
      </c>
      <c r="AE31" s="176">
        <f t="shared" si="6"/>
        <v>144966.5932</v>
      </c>
      <c r="AF31" s="176">
        <f t="shared" si="6"/>
        <v>158466.92619999999</v>
      </c>
      <c r="AG31" s="176">
        <f t="shared" si="6"/>
        <v>159074.1262</v>
      </c>
      <c r="AH31" s="176">
        <f t="shared" si="6"/>
        <v>160174.1262</v>
      </c>
      <c r="AI31" s="176">
        <f t="shared" si="6"/>
        <v>162167.32620000001</v>
      </c>
      <c r="AJ31" s="176">
        <f t="shared" si="6"/>
        <v>164213.32620000001</v>
      </c>
      <c r="AK31" s="176">
        <f t="shared" si="6"/>
        <v>253211.4002</v>
      </c>
      <c r="AL31" s="176">
        <f t="shared" si="6"/>
        <v>508115.58270000003</v>
      </c>
      <c r="AM31" s="176">
        <f t="shared" si="6"/>
        <v>511151.58270000003</v>
      </c>
      <c r="AN31" s="176">
        <f t="shared" si="6"/>
        <v>522512.6643</v>
      </c>
      <c r="AO31" s="176">
        <f t="shared" si="6"/>
        <v>522512.6643</v>
      </c>
      <c r="AP31" s="176">
        <f t="shared" si="6"/>
        <v>525585.54729999998</v>
      </c>
      <c r="AQ31" s="176">
        <f t="shared" si="6"/>
        <v>528185.9473</v>
      </c>
      <c r="AR31" s="176">
        <f t="shared" si="6"/>
        <v>530624.64729999995</v>
      </c>
      <c r="AS31" s="176">
        <f t="shared" si="6"/>
        <v>530624.64729999995</v>
      </c>
      <c r="AT31" s="176">
        <f t="shared" si="6"/>
        <v>531724.64729999995</v>
      </c>
      <c r="AU31" s="177">
        <f>AT31+AU30</f>
        <v>534797.53029999998</v>
      </c>
      <c r="AV31" s="74"/>
      <c r="AW31" s="17"/>
      <c r="AX31" s="11"/>
      <c r="AZ31" s="14"/>
    </row>
    <row r="32" spans="1:52" s="1" customFormat="1" ht="29.25" customHeight="1" thickTop="1">
      <c r="A32" s="808" t="s">
        <v>23</v>
      </c>
      <c r="B32" s="75" t="s">
        <v>24</v>
      </c>
      <c r="C32" s="46"/>
      <c r="D32" s="46"/>
      <c r="E32" s="46"/>
      <c r="F32" s="47"/>
      <c r="G32" s="48"/>
      <c r="H32" s="49"/>
      <c r="I32" s="48"/>
      <c r="J32" s="50"/>
      <c r="K32" s="50"/>
      <c r="L32" s="50"/>
      <c r="M32" s="50"/>
      <c r="N32" s="50"/>
      <c r="O32" s="50"/>
      <c r="P32" s="50"/>
      <c r="Q32" s="76"/>
      <c r="R32" s="140">
        <v>83794</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1"/>
      <c r="AV32" s="51">
        <f>SUM(R32:AU32)</f>
        <v>83794</v>
      </c>
      <c r="AW32" s="17"/>
      <c r="AX32" s="11"/>
      <c r="AZ32" s="14"/>
    </row>
    <row r="33" spans="1:52" s="1" customFormat="1" ht="30" customHeight="1">
      <c r="A33" s="808"/>
      <c r="B33" s="142" t="s">
        <v>467</v>
      </c>
      <c r="C33" s="143"/>
      <c r="D33" s="143"/>
      <c r="E33" s="143"/>
      <c r="F33" s="143"/>
      <c r="G33" s="143"/>
      <c r="H33" s="143"/>
      <c r="I33" s="143"/>
      <c r="J33" s="143"/>
      <c r="K33" s="143"/>
      <c r="L33" s="143"/>
      <c r="M33" s="143"/>
      <c r="N33" s="143"/>
      <c r="O33" s="143"/>
      <c r="P33" s="143"/>
      <c r="Q33" s="144"/>
      <c r="R33" s="137">
        <v>15762.48</v>
      </c>
      <c r="S33" s="137">
        <v>17244.96</v>
      </c>
      <c r="T33" s="137">
        <v>17244.96</v>
      </c>
      <c r="U33" s="137">
        <v>17244.96</v>
      </c>
      <c r="V33" s="137">
        <v>17244.96</v>
      </c>
      <c r="W33" s="137">
        <v>17244.96</v>
      </c>
      <c r="X33" s="137">
        <v>17244.96</v>
      </c>
      <c r="Y33" s="137">
        <v>17244.96</v>
      </c>
      <c r="Z33" s="137">
        <v>17244.96</v>
      </c>
      <c r="AA33" s="137">
        <v>17244.96</v>
      </c>
      <c r="AB33" s="137">
        <v>17244.96</v>
      </c>
      <c r="AC33" s="137">
        <v>17244.96</v>
      </c>
      <c r="AD33" s="137">
        <v>17244.96</v>
      </c>
      <c r="AE33" s="137">
        <v>17244.96</v>
      </c>
      <c r="AF33" s="137">
        <v>17244.96</v>
      </c>
      <c r="AG33" s="137">
        <v>17244.96</v>
      </c>
      <c r="AH33" s="137">
        <v>17244.96</v>
      </c>
      <c r="AI33" s="137">
        <v>17244.96</v>
      </c>
      <c r="AJ33" s="137">
        <v>17244.96</v>
      </c>
      <c r="AK33" s="137">
        <v>17244.96</v>
      </c>
      <c r="AL33" s="137">
        <v>17244.96</v>
      </c>
      <c r="AM33" s="137">
        <v>17244.96</v>
      </c>
      <c r="AN33" s="137">
        <v>17244.96</v>
      </c>
      <c r="AO33" s="137">
        <v>17244.96</v>
      </c>
      <c r="AP33" s="137">
        <v>17244.96</v>
      </c>
      <c r="AQ33" s="137">
        <v>17244.96</v>
      </c>
      <c r="AR33" s="137">
        <v>17244.96</v>
      </c>
      <c r="AS33" s="137">
        <v>17244.96</v>
      </c>
      <c r="AT33" s="137">
        <v>17244.96</v>
      </c>
      <c r="AU33" s="137">
        <v>17244.96</v>
      </c>
      <c r="AV33" s="620">
        <f>SUM(R33:AU33)</f>
        <v>515866.32000000024</v>
      </c>
      <c r="AW33" s="17"/>
      <c r="AX33" s="11"/>
      <c r="AZ33" s="14"/>
    </row>
    <row r="34" spans="1:52" s="1" customFormat="1" ht="30" customHeight="1">
      <c r="A34" s="805"/>
      <c r="B34" s="142" t="s">
        <v>703</v>
      </c>
      <c r="C34" s="143"/>
      <c r="D34" s="143"/>
      <c r="E34" s="143"/>
      <c r="F34" s="143"/>
      <c r="G34" s="143"/>
      <c r="H34" s="143"/>
      <c r="I34" s="143"/>
      <c r="J34" s="143"/>
      <c r="K34" s="143"/>
      <c r="L34" s="143"/>
      <c r="M34" s="143"/>
      <c r="N34" s="143"/>
      <c r="O34" s="143"/>
      <c r="P34" s="143"/>
      <c r="Q34" s="144"/>
      <c r="R34" s="145">
        <v>2700</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620">
        <f>SUM(R34:AU34)</f>
        <v>2700</v>
      </c>
      <c r="AW34" s="17"/>
      <c r="AX34" s="11"/>
      <c r="AZ34" s="14"/>
    </row>
    <row r="35" spans="1:52" s="1" customFormat="1" ht="29.25" customHeight="1" thickBot="1">
      <c r="A35" s="805"/>
      <c r="B35" s="146" t="s">
        <v>25</v>
      </c>
      <c r="C35" s="147"/>
      <c r="D35" s="147"/>
      <c r="E35" s="147"/>
      <c r="F35" s="147"/>
      <c r="G35" s="147"/>
      <c r="H35" s="147"/>
      <c r="I35" s="147"/>
      <c r="J35" s="147"/>
      <c r="K35" s="147"/>
      <c r="L35" s="147"/>
      <c r="M35" s="147"/>
      <c r="N35" s="147"/>
      <c r="O35" s="147"/>
      <c r="P35" s="147"/>
      <c r="Q35" s="14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9"/>
      <c r="AV35" s="109">
        <f>SUM(R35:AU35)</f>
        <v>0</v>
      </c>
      <c r="AW35" s="17"/>
      <c r="AX35" s="11"/>
      <c r="AZ35" s="14"/>
    </row>
    <row r="36" spans="1:52" s="1" customFormat="1" ht="17.100000000000001" customHeight="1">
      <c r="A36" s="805"/>
      <c r="B36" s="77" t="s">
        <v>26</v>
      </c>
      <c r="C36" s="78"/>
      <c r="D36" s="78"/>
      <c r="E36" s="78"/>
      <c r="F36" s="79"/>
      <c r="G36" s="80"/>
      <c r="H36" s="81"/>
      <c r="I36" s="80"/>
      <c r="J36" s="82"/>
      <c r="K36" s="82"/>
      <c r="L36" s="82"/>
      <c r="M36" s="82"/>
      <c r="N36" s="82"/>
      <c r="O36" s="82"/>
      <c r="P36" s="82"/>
      <c r="Q36" s="83"/>
      <c r="R36" s="178">
        <f>SUM(R32:R35)</f>
        <v>102256.48</v>
      </c>
      <c r="S36" s="178">
        <f t="shared" ref="S36:AT36" si="7">SUM(S32:S35)</f>
        <v>17244.96</v>
      </c>
      <c r="T36" s="178">
        <f t="shared" si="7"/>
        <v>17244.96</v>
      </c>
      <c r="U36" s="178">
        <f t="shared" si="7"/>
        <v>17244.96</v>
      </c>
      <c r="V36" s="178">
        <f t="shared" si="7"/>
        <v>17244.96</v>
      </c>
      <c r="W36" s="178">
        <f t="shared" si="7"/>
        <v>17244.96</v>
      </c>
      <c r="X36" s="178">
        <f t="shared" si="7"/>
        <v>17244.96</v>
      </c>
      <c r="Y36" s="178">
        <f t="shared" si="7"/>
        <v>17244.96</v>
      </c>
      <c r="Z36" s="178">
        <f t="shared" si="7"/>
        <v>17244.96</v>
      </c>
      <c r="AA36" s="178">
        <f t="shared" si="7"/>
        <v>17244.96</v>
      </c>
      <c r="AB36" s="178">
        <f t="shared" si="7"/>
        <v>17244.96</v>
      </c>
      <c r="AC36" s="178">
        <f t="shared" si="7"/>
        <v>17244.96</v>
      </c>
      <c r="AD36" s="178">
        <f t="shared" si="7"/>
        <v>17244.96</v>
      </c>
      <c r="AE36" s="178">
        <f t="shared" si="7"/>
        <v>17244.96</v>
      </c>
      <c r="AF36" s="178">
        <f t="shared" si="7"/>
        <v>17244.96</v>
      </c>
      <c r="AG36" s="178">
        <f t="shared" si="7"/>
        <v>17244.96</v>
      </c>
      <c r="AH36" s="178">
        <f t="shared" si="7"/>
        <v>17244.96</v>
      </c>
      <c r="AI36" s="178">
        <f t="shared" si="7"/>
        <v>17244.96</v>
      </c>
      <c r="AJ36" s="178">
        <f t="shared" si="7"/>
        <v>17244.96</v>
      </c>
      <c r="AK36" s="178">
        <f t="shared" si="7"/>
        <v>17244.96</v>
      </c>
      <c r="AL36" s="178">
        <f t="shared" si="7"/>
        <v>17244.96</v>
      </c>
      <c r="AM36" s="178">
        <f t="shared" si="7"/>
        <v>17244.96</v>
      </c>
      <c r="AN36" s="178">
        <f t="shared" si="7"/>
        <v>17244.96</v>
      </c>
      <c r="AO36" s="178">
        <f t="shared" si="7"/>
        <v>17244.96</v>
      </c>
      <c r="AP36" s="178">
        <f t="shared" si="7"/>
        <v>17244.96</v>
      </c>
      <c r="AQ36" s="178">
        <f t="shared" si="7"/>
        <v>17244.96</v>
      </c>
      <c r="AR36" s="178">
        <f t="shared" si="7"/>
        <v>17244.96</v>
      </c>
      <c r="AS36" s="178">
        <f t="shared" si="7"/>
        <v>17244.96</v>
      </c>
      <c r="AT36" s="178">
        <f t="shared" si="7"/>
        <v>17244.96</v>
      </c>
      <c r="AU36" s="179">
        <f>SUM(AU32:AU35)</f>
        <v>17244.96</v>
      </c>
      <c r="AV36" s="107">
        <f>SUM(R36:AU36)</f>
        <v>602360.32000000007</v>
      </c>
      <c r="AW36" s="17"/>
      <c r="AX36" s="11"/>
      <c r="AZ36" s="14"/>
    </row>
    <row r="37" spans="1:52" s="1" customFormat="1" ht="17.100000000000001" customHeight="1" thickBot="1">
      <c r="A37" s="805"/>
      <c r="B37" s="84" t="s">
        <v>218</v>
      </c>
      <c r="C37" s="85"/>
      <c r="D37" s="85"/>
      <c r="E37" s="85"/>
      <c r="F37" s="86"/>
      <c r="G37" s="87"/>
      <c r="H37" s="88"/>
      <c r="I37" s="87"/>
      <c r="J37" s="89"/>
      <c r="K37" s="89"/>
      <c r="L37" s="89"/>
      <c r="M37" s="89"/>
      <c r="N37" s="89"/>
      <c r="O37" s="89"/>
      <c r="P37" s="89"/>
      <c r="Q37" s="90"/>
      <c r="R37" s="180">
        <f>Q37+R36</f>
        <v>102256.48</v>
      </c>
      <c r="S37" s="180">
        <f t="shared" ref="S37:AT37" si="8">R37+S36</f>
        <v>119501.44</v>
      </c>
      <c r="T37" s="180">
        <f t="shared" si="8"/>
        <v>136746.4</v>
      </c>
      <c r="U37" s="180">
        <f t="shared" si="8"/>
        <v>153991.35999999999</v>
      </c>
      <c r="V37" s="180">
        <f t="shared" si="8"/>
        <v>171236.31999999998</v>
      </c>
      <c r="W37" s="180">
        <f t="shared" si="8"/>
        <v>188481.27999999997</v>
      </c>
      <c r="X37" s="180">
        <f t="shared" si="8"/>
        <v>205726.23999999996</v>
      </c>
      <c r="Y37" s="180">
        <f t="shared" si="8"/>
        <v>222971.19999999995</v>
      </c>
      <c r="Z37" s="180">
        <f t="shared" si="8"/>
        <v>240216.15999999995</v>
      </c>
      <c r="AA37" s="180">
        <f t="shared" si="8"/>
        <v>257461.11999999994</v>
      </c>
      <c r="AB37" s="180">
        <f t="shared" si="8"/>
        <v>274706.07999999996</v>
      </c>
      <c r="AC37" s="180">
        <f t="shared" si="8"/>
        <v>291951.03999999998</v>
      </c>
      <c r="AD37" s="180">
        <f t="shared" si="8"/>
        <v>309196</v>
      </c>
      <c r="AE37" s="180">
        <f t="shared" si="8"/>
        <v>326440.96000000002</v>
      </c>
      <c r="AF37" s="180">
        <f t="shared" si="8"/>
        <v>343685.92000000004</v>
      </c>
      <c r="AG37" s="180">
        <f t="shared" si="8"/>
        <v>360930.88000000006</v>
      </c>
      <c r="AH37" s="180">
        <f t="shared" si="8"/>
        <v>378175.84000000008</v>
      </c>
      <c r="AI37" s="180">
        <f t="shared" si="8"/>
        <v>395420.8000000001</v>
      </c>
      <c r="AJ37" s="180">
        <f t="shared" si="8"/>
        <v>412665.76000000013</v>
      </c>
      <c r="AK37" s="180">
        <f t="shared" si="8"/>
        <v>429910.72000000015</v>
      </c>
      <c r="AL37" s="180">
        <f t="shared" si="8"/>
        <v>447155.68000000017</v>
      </c>
      <c r="AM37" s="180">
        <f t="shared" si="8"/>
        <v>464400.64000000019</v>
      </c>
      <c r="AN37" s="180">
        <f t="shared" si="8"/>
        <v>481645.60000000021</v>
      </c>
      <c r="AO37" s="180">
        <f t="shared" si="8"/>
        <v>498890.56000000023</v>
      </c>
      <c r="AP37" s="180">
        <f t="shared" si="8"/>
        <v>516135.52000000025</v>
      </c>
      <c r="AQ37" s="180">
        <f t="shared" si="8"/>
        <v>533380.48000000021</v>
      </c>
      <c r="AR37" s="180">
        <f t="shared" si="8"/>
        <v>550625.44000000018</v>
      </c>
      <c r="AS37" s="180">
        <f t="shared" si="8"/>
        <v>567870.40000000014</v>
      </c>
      <c r="AT37" s="180">
        <f t="shared" si="8"/>
        <v>585115.3600000001</v>
      </c>
      <c r="AU37" s="181">
        <f>AT37+AU36</f>
        <v>602360.32000000007</v>
      </c>
      <c r="AV37" s="74"/>
      <c r="AW37" s="17"/>
      <c r="AX37" s="11"/>
      <c r="AZ37" s="14"/>
    </row>
    <row r="38" spans="1:52" s="1" customFormat="1" ht="16.5" customHeight="1" thickTop="1">
      <c r="A38" s="91"/>
      <c r="B38" s="45" t="s">
        <v>28</v>
      </c>
      <c r="C38" s="46"/>
      <c r="D38" s="46"/>
      <c r="E38" s="46"/>
      <c r="F38" s="47"/>
      <c r="G38" s="48"/>
      <c r="H38" s="49"/>
      <c r="I38" s="48"/>
      <c r="J38" s="50"/>
      <c r="K38" s="50"/>
      <c r="L38" s="50"/>
      <c r="M38" s="50"/>
      <c r="N38" s="50"/>
      <c r="O38" s="50"/>
      <c r="P38" s="50"/>
      <c r="Q38" s="76"/>
      <c r="R38" s="182">
        <f>R36-R30</f>
        <v>100549.28</v>
      </c>
      <c r="S38" s="182">
        <f t="shared" ref="S38:AT38" si="9">S36-S30</f>
        <v>15251.759999999998</v>
      </c>
      <c r="T38" s="182">
        <f t="shared" si="9"/>
        <v>15607.8784</v>
      </c>
      <c r="U38" s="182">
        <f t="shared" si="9"/>
        <v>15198.96</v>
      </c>
      <c r="V38" s="182">
        <f t="shared" si="9"/>
        <v>-65524.287000000004</v>
      </c>
      <c r="W38" s="182">
        <f t="shared" si="9"/>
        <v>-731.2400000000016</v>
      </c>
      <c r="X38" s="182">
        <f t="shared" si="9"/>
        <v>4484.9599999999991</v>
      </c>
      <c r="Y38" s="182">
        <f t="shared" si="9"/>
        <v>17244.96</v>
      </c>
      <c r="Z38" s="182">
        <f t="shared" si="9"/>
        <v>16144.96</v>
      </c>
      <c r="AA38" s="182">
        <f t="shared" si="9"/>
        <v>12178.877</v>
      </c>
      <c r="AB38" s="182">
        <f t="shared" si="9"/>
        <v>970.45999999999913</v>
      </c>
      <c r="AC38" s="182">
        <f t="shared" si="9"/>
        <v>17244.96</v>
      </c>
      <c r="AD38" s="182">
        <f t="shared" si="9"/>
        <v>15607.8784</v>
      </c>
      <c r="AE38" s="182">
        <f t="shared" si="9"/>
        <v>17244.96</v>
      </c>
      <c r="AF38" s="182">
        <f t="shared" si="9"/>
        <v>3744.6270000000004</v>
      </c>
      <c r="AG38" s="182">
        <f t="shared" si="9"/>
        <v>16637.759999999998</v>
      </c>
      <c r="AH38" s="182">
        <f t="shared" si="9"/>
        <v>16144.96</v>
      </c>
      <c r="AI38" s="182">
        <f t="shared" si="9"/>
        <v>15251.759999999998</v>
      </c>
      <c r="AJ38" s="182">
        <f t="shared" si="9"/>
        <v>15198.96</v>
      </c>
      <c r="AK38" s="182">
        <f t="shared" si="9"/>
        <v>-71753.114000000001</v>
      </c>
      <c r="AL38" s="182">
        <f t="shared" si="9"/>
        <v>-237659.22250000003</v>
      </c>
      <c r="AM38" s="182">
        <f t="shared" si="9"/>
        <v>14208.96</v>
      </c>
      <c r="AN38" s="182">
        <f t="shared" si="9"/>
        <v>5883.8783999999996</v>
      </c>
      <c r="AO38" s="182">
        <f t="shared" si="9"/>
        <v>17244.96</v>
      </c>
      <c r="AP38" s="182">
        <f t="shared" si="9"/>
        <v>14172.076999999999</v>
      </c>
      <c r="AQ38" s="182">
        <f t="shared" si="9"/>
        <v>14644.56</v>
      </c>
      <c r="AR38" s="182">
        <f t="shared" si="9"/>
        <v>14806.259999999998</v>
      </c>
      <c r="AS38" s="182">
        <f t="shared" si="9"/>
        <v>17244.96</v>
      </c>
      <c r="AT38" s="182">
        <f t="shared" si="9"/>
        <v>16144.96</v>
      </c>
      <c r="AU38" s="183">
        <f>AU36-AU30</f>
        <v>14172.076999999999</v>
      </c>
      <c r="AV38" s="108">
        <f>SUM(R38:AU38)</f>
        <v>67562.789699999907</v>
      </c>
      <c r="AW38" s="17"/>
      <c r="AX38" s="11"/>
      <c r="AZ38" s="14"/>
    </row>
    <row r="39" spans="1:52" s="1" customFormat="1" ht="17.100000000000001" customHeight="1" thickBot="1">
      <c r="A39" s="361"/>
      <c r="B39" s="362" t="s">
        <v>211</v>
      </c>
      <c r="C39" s="363"/>
      <c r="D39" s="363"/>
      <c r="E39" s="363"/>
      <c r="F39" s="364"/>
      <c r="G39" s="365"/>
      <c r="H39" s="366"/>
      <c r="I39" s="365"/>
      <c r="J39" s="367"/>
      <c r="K39" s="367"/>
      <c r="L39" s="367"/>
      <c r="M39" s="367"/>
      <c r="N39" s="367"/>
      <c r="O39" s="367"/>
      <c r="P39" s="367"/>
      <c r="Q39" s="368"/>
      <c r="R39" s="165">
        <f>Q39+R38</f>
        <v>100549.28</v>
      </c>
      <c r="S39" s="165">
        <f t="shared" ref="S39:AT39" si="10">R39+S38</f>
        <v>115801.04</v>
      </c>
      <c r="T39" s="165">
        <f t="shared" si="10"/>
        <v>131408.9184</v>
      </c>
      <c r="U39" s="165">
        <f t="shared" si="10"/>
        <v>146607.87839999999</v>
      </c>
      <c r="V39" s="165">
        <f t="shared" si="10"/>
        <v>81083.591399999976</v>
      </c>
      <c r="W39" s="165">
        <f t="shared" si="10"/>
        <v>80352.35139999997</v>
      </c>
      <c r="X39" s="165">
        <f t="shared" si="10"/>
        <v>84837.311399999977</v>
      </c>
      <c r="Y39" s="165">
        <f t="shared" si="10"/>
        <v>102082.27139999997</v>
      </c>
      <c r="Z39" s="165">
        <f t="shared" si="10"/>
        <v>118227.23139999996</v>
      </c>
      <c r="AA39" s="165">
        <f t="shared" si="10"/>
        <v>130406.10839999997</v>
      </c>
      <c r="AB39" s="165">
        <f t="shared" si="10"/>
        <v>131376.56839999996</v>
      </c>
      <c r="AC39" s="165">
        <f t="shared" si="10"/>
        <v>148621.52839999995</v>
      </c>
      <c r="AD39" s="165">
        <f t="shared" si="10"/>
        <v>164229.40679999994</v>
      </c>
      <c r="AE39" s="165">
        <f t="shared" si="10"/>
        <v>181474.36679999993</v>
      </c>
      <c r="AF39" s="165">
        <f t="shared" si="10"/>
        <v>185218.99379999994</v>
      </c>
      <c r="AG39" s="165">
        <f t="shared" si="10"/>
        <v>201856.75379999995</v>
      </c>
      <c r="AH39" s="165">
        <f t="shared" si="10"/>
        <v>218001.71379999994</v>
      </c>
      <c r="AI39" s="165">
        <f t="shared" si="10"/>
        <v>233253.47379999995</v>
      </c>
      <c r="AJ39" s="165">
        <f t="shared" si="10"/>
        <v>248452.43379999994</v>
      </c>
      <c r="AK39" s="165">
        <f t="shared" si="10"/>
        <v>176699.31979999994</v>
      </c>
      <c r="AL39" s="165">
        <f t="shared" si="10"/>
        <v>-60959.902700000093</v>
      </c>
      <c r="AM39" s="165">
        <f t="shared" si="10"/>
        <v>-46750.942700000094</v>
      </c>
      <c r="AN39" s="165">
        <f t="shared" si="10"/>
        <v>-40867.064300000093</v>
      </c>
      <c r="AO39" s="165">
        <f t="shared" si="10"/>
        <v>-23622.104300000094</v>
      </c>
      <c r="AP39" s="165">
        <f t="shared" si="10"/>
        <v>-9450.0273000000943</v>
      </c>
      <c r="AQ39" s="165">
        <f t="shared" si="10"/>
        <v>5194.5326999999052</v>
      </c>
      <c r="AR39" s="165">
        <f t="shared" si="10"/>
        <v>20000.792699999904</v>
      </c>
      <c r="AS39" s="165">
        <f t="shared" si="10"/>
        <v>37245.752699999903</v>
      </c>
      <c r="AT39" s="165">
        <f t="shared" si="10"/>
        <v>53390.712699999902</v>
      </c>
      <c r="AU39" s="166">
        <f>AT39+AU38</f>
        <v>67562.789699999907</v>
      </c>
      <c r="AV39" s="93"/>
      <c r="AW39" s="17"/>
      <c r="AX39" s="11"/>
      <c r="AZ39" s="14"/>
    </row>
    <row r="40" spans="1:52" s="1" customFormat="1" ht="29.25" customHeight="1" thickTop="1">
      <c r="A40" s="842" t="s">
        <v>226</v>
      </c>
      <c r="B40" s="424" t="s">
        <v>24</v>
      </c>
      <c r="C40" s="416"/>
      <c r="D40" s="416"/>
      <c r="E40" s="416"/>
      <c r="F40" s="417"/>
      <c r="G40" s="418"/>
      <c r="H40" s="419"/>
      <c r="I40" s="418"/>
      <c r="J40" s="420"/>
      <c r="K40" s="420"/>
      <c r="L40" s="420"/>
      <c r="M40" s="420"/>
      <c r="N40" s="420"/>
      <c r="O40" s="420"/>
      <c r="P40" s="420"/>
      <c r="Q40" s="421"/>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422"/>
      <c r="AV40" s="423"/>
      <c r="AW40" s="17"/>
      <c r="AX40" s="11"/>
      <c r="AZ40" s="14"/>
    </row>
    <row r="41" spans="1:52" ht="30" customHeight="1" thickBot="1">
      <c r="A41" s="843"/>
      <c r="B41" s="401" t="s">
        <v>533</v>
      </c>
      <c r="C41" s="402"/>
      <c r="D41" s="402"/>
      <c r="E41" s="402"/>
      <c r="F41" s="402"/>
      <c r="G41" s="402"/>
      <c r="H41" s="402"/>
      <c r="I41" s="402"/>
      <c r="J41" s="402"/>
      <c r="K41" s="402"/>
      <c r="L41" s="402"/>
      <c r="M41" s="402"/>
      <c r="N41" s="402"/>
      <c r="O41" s="402"/>
      <c r="P41" s="402"/>
      <c r="Q41" s="403"/>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c r="AQ41" s="404"/>
      <c r="AR41" s="404"/>
      <c r="AS41" s="404"/>
      <c r="AT41" s="404"/>
      <c r="AU41" s="405"/>
      <c r="AV41" s="406">
        <f>SUM(R41:AU41)</f>
        <v>0</v>
      </c>
      <c r="AW41" s="17"/>
      <c r="AZ41" s="14"/>
    </row>
    <row r="42" spans="1:52" ht="15.75" customHeight="1">
      <c r="A42" s="843"/>
      <c r="B42" s="378" t="s">
        <v>223</v>
      </c>
      <c r="C42" s="379"/>
      <c r="D42" s="379"/>
      <c r="E42" s="379"/>
      <c r="F42" s="379"/>
      <c r="G42" s="379"/>
      <c r="H42" s="379"/>
      <c r="I42" s="379"/>
      <c r="J42" s="379"/>
      <c r="K42" s="379"/>
      <c r="L42" s="379"/>
      <c r="M42" s="379"/>
      <c r="N42" s="379"/>
      <c r="O42" s="379"/>
      <c r="P42" s="379"/>
      <c r="Q42" s="380"/>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2">
        <f>SUM(R42:AU42)</f>
        <v>0</v>
      </c>
      <c r="AW42" s="17"/>
      <c r="AZ42" s="14"/>
    </row>
    <row r="43" spans="1:52" ht="15.75" customHeight="1" thickBot="1">
      <c r="A43" s="844"/>
      <c r="B43" s="383" t="s">
        <v>534</v>
      </c>
      <c r="C43" s="384"/>
      <c r="D43" s="384"/>
      <c r="E43" s="384"/>
      <c r="F43" s="384"/>
      <c r="G43" s="384"/>
      <c r="H43" s="384"/>
      <c r="I43" s="384"/>
      <c r="J43" s="384"/>
      <c r="K43" s="384"/>
      <c r="L43" s="384"/>
      <c r="M43" s="384"/>
      <c r="N43" s="384"/>
      <c r="O43" s="384"/>
      <c r="P43" s="384"/>
      <c r="Q43" s="385"/>
      <c r="R43" s="386">
        <f>Q43+R42</f>
        <v>0</v>
      </c>
      <c r="S43" s="386">
        <f t="shared" ref="S43:AT43" si="11">R43+S42</f>
        <v>0</v>
      </c>
      <c r="T43" s="386">
        <f t="shared" si="11"/>
        <v>0</v>
      </c>
      <c r="U43" s="386">
        <f t="shared" si="11"/>
        <v>0</v>
      </c>
      <c r="V43" s="386">
        <f t="shared" si="11"/>
        <v>0</v>
      </c>
      <c r="W43" s="386">
        <f t="shared" si="11"/>
        <v>0</v>
      </c>
      <c r="X43" s="386">
        <f t="shared" si="11"/>
        <v>0</v>
      </c>
      <c r="Y43" s="386">
        <f t="shared" si="11"/>
        <v>0</v>
      </c>
      <c r="Z43" s="386">
        <f t="shared" si="11"/>
        <v>0</v>
      </c>
      <c r="AA43" s="386">
        <f t="shared" si="11"/>
        <v>0</v>
      </c>
      <c r="AB43" s="386">
        <f t="shared" si="11"/>
        <v>0</v>
      </c>
      <c r="AC43" s="386">
        <f t="shared" si="11"/>
        <v>0</v>
      </c>
      <c r="AD43" s="386">
        <f t="shared" si="11"/>
        <v>0</v>
      </c>
      <c r="AE43" s="386">
        <f t="shared" si="11"/>
        <v>0</v>
      </c>
      <c r="AF43" s="386">
        <f t="shared" si="11"/>
        <v>0</v>
      </c>
      <c r="AG43" s="386">
        <f t="shared" si="11"/>
        <v>0</v>
      </c>
      <c r="AH43" s="386">
        <f t="shared" si="11"/>
        <v>0</v>
      </c>
      <c r="AI43" s="386">
        <f t="shared" si="11"/>
        <v>0</v>
      </c>
      <c r="AJ43" s="386">
        <f t="shared" si="11"/>
        <v>0</v>
      </c>
      <c r="AK43" s="386">
        <f t="shared" si="11"/>
        <v>0</v>
      </c>
      <c r="AL43" s="386">
        <f t="shared" si="11"/>
        <v>0</v>
      </c>
      <c r="AM43" s="386">
        <f t="shared" si="11"/>
        <v>0</v>
      </c>
      <c r="AN43" s="386">
        <f t="shared" si="11"/>
        <v>0</v>
      </c>
      <c r="AO43" s="386">
        <f t="shared" si="11"/>
        <v>0</v>
      </c>
      <c r="AP43" s="386">
        <f t="shared" si="11"/>
        <v>0</v>
      </c>
      <c r="AQ43" s="386">
        <f t="shared" si="11"/>
        <v>0</v>
      </c>
      <c r="AR43" s="386">
        <f t="shared" si="11"/>
        <v>0</v>
      </c>
      <c r="AS43" s="386">
        <f t="shared" si="11"/>
        <v>0</v>
      </c>
      <c r="AT43" s="386">
        <f t="shared" si="11"/>
        <v>0</v>
      </c>
      <c r="AU43" s="387"/>
      <c r="AV43" s="388"/>
      <c r="AW43" s="17"/>
      <c r="AZ43" s="14"/>
    </row>
    <row r="44" spans="1:52" s="1" customFormat="1" ht="29.25" customHeight="1" thickTop="1">
      <c r="A44" s="842" t="s">
        <v>227</v>
      </c>
      <c r="B44" s="425" t="s">
        <v>24</v>
      </c>
      <c r="C44" s="407"/>
      <c r="D44" s="407"/>
      <c r="E44" s="407"/>
      <c r="F44" s="408"/>
      <c r="G44" s="409"/>
      <c r="H44" s="410"/>
      <c r="I44" s="409"/>
      <c r="J44" s="411"/>
      <c r="K44" s="411"/>
      <c r="L44" s="411"/>
      <c r="M44" s="411"/>
      <c r="N44" s="411"/>
      <c r="O44" s="411"/>
      <c r="P44" s="411"/>
      <c r="Q44" s="412"/>
      <c r="R44" s="413"/>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413"/>
      <c r="AP44" s="413"/>
      <c r="AQ44" s="413"/>
      <c r="AR44" s="413"/>
      <c r="AS44" s="413"/>
      <c r="AT44" s="413"/>
      <c r="AU44" s="414"/>
      <c r="AV44" s="415"/>
      <c r="AW44" s="17"/>
      <c r="AX44" s="11"/>
      <c r="AZ44" s="14"/>
    </row>
    <row r="45" spans="1:52" ht="30" customHeight="1" thickBot="1">
      <c r="A45" s="843"/>
      <c r="B45" s="401" t="s">
        <v>533</v>
      </c>
      <c r="C45" s="402"/>
      <c r="D45" s="402"/>
      <c r="E45" s="402"/>
      <c r="F45" s="402"/>
      <c r="G45" s="402"/>
      <c r="H45" s="402"/>
      <c r="I45" s="402"/>
      <c r="J45" s="402"/>
      <c r="K45" s="402"/>
      <c r="L45" s="402"/>
      <c r="M45" s="402"/>
      <c r="N45" s="402"/>
      <c r="O45" s="402"/>
      <c r="P45" s="402"/>
      <c r="Q45" s="403"/>
      <c r="R45" s="404"/>
      <c r="S45" s="404"/>
      <c r="T45" s="404"/>
      <c r="U45" s="404"/>
      <c r="V45" s="404"/>
      <c r="W45" s="404"/>
      <c r="X45" s="404"/>
      <c r="Y45" s="404"/>
      <c r="Z45" s="404"/>
      <c r="AA45" s="404"/>
      <c r="AB45" s="404"/>
      <c r="AC45" s="404"/>
      <c r="AD45" s="404"/>
      <c r="AE45" s="404"/>
      <c r="AF45" s="404"/>
      <c r="AG45" s="404"/>
      <c r="AH45" s="404"/>
      <c r="AI45" s="404"/>
      <c r="AJ45" s="404"/>
      <c r="AK45" s="404"/>
      <c r="AL45" s="404"/>
      <c r="AM45" s="404"/>
      <c r="AN45" s="404"/>
      <c r="AO45" s="404"/>
      <c r="AP45" s="404"/>
      <c r="AQ45" s="404"/>
      <c r="AR45" s="404"/>
      <c r="AS45" s="404"/>
      <c r="AT45" s="404"/>
      <c r="AU45" s="405"/>
      <c r="AV45" s="406">
        <f>SUM(R45:AU45)</f>
        <v>0</v>
      </c>
      <c r="AW45" s="17"/>
      <c r="AZ45" s="14"/>
    </row>
    <row r="46" spans="1:52" ht="16.5" customHeight="1">
      <c r="A46" s="843"/>
      <c r="B46" s="378" t="s">
        <v>224</v>
      </c>
      <c r="C46" s="379"/>
      <c r="D46" s="379"/>
      <c r="E46" s="379"/>
      <c r="F46" s="379"/>
      <c r="G46" s="379"/>
      <c r="H46" s="379"/>
      <c r="I46" s="379"/>
      <c r="J46" s="379"/>
      <c r="K46" s="379"/>
      <c r="L46" s="379"/>
      <c r="M46" s="379"/>
      <c r="N46" s="379"/>
      <c r="O46" s="379"/>
      <c r="P46" s="379"/>
      <c r="Q46" s="380"/>
      <c r="R46" s="381">
        <f>R44+R34+R35+R45</f>
        <v>2700</v>
      </c>
      <c r="S46" s="381">
        <f t="shared" ref="S46:AT46" si="12">S44+S34+S35+S45</f>
        <v>0</v>
      </c>
      <c r="T46" s="381">
        <f t="shared" si="12"/>
        <v>0</v>
      </c>
      <c r="U46" s="381">
        <f t="shared" si="12"/>
        <v>0</v>
      </c>
      <c r="V46" s="381">
        <f t="shared" si="12"/>
        <v>0</v>
      </c>
      <c r="W46" s="381">
        <f t="shared" si="12"/>
        <v>0</v>
      </c>
      <c r="X46" s="381">
        <f t="shared" si="12"/>
        <v>0</v>
      </c>
      <c r="Y46" s="381">
        <f t="shared" si="12"/>
        <v>0</v>
      </c>
      <c r="Z46" s="381">
        <f t="shared" si="12"/>
        <v>0</v>
      </c>
      <c r="AA46" s="381">
        <f t="shared" si="12"/>
        <v>0</v>
      </c>
      <c r="AB46" s="381">
        <f t="shared" si="12"/>
        <v>0</v>
      </c>
      <c r="AC46" s="381">
        <f t="shared" si="12"/>
        <v>0</v>
      </c>
      <c r="AD46" s="381">
        <f t="shared" si="12"/>
        <v>0</v>
      </c>
      <c r="AE46" s="381">
        <f t="shared" si="12"/>
        <v>0</v>
      </c>
      <c r="AF46" s="381">
        <f t="shared" si="12"/>
        <v>0</v>
      </c>
      <c r="AG46" s="381">
        <f t="shared" si="12"/>
        <v>0</v>
      </c>
      <c r="AH46" s="381">
        <f t="shared" si="12"/>
        <v>0</v>
      </c>
      <c r="AI46" s="381">
        <f t="shared" si="12"/>
        <v>0</v>
      </c>
      <c r="AJ46" s="381">
        <f t="shared" si="12"/>
        <v>0</v>
      </c>
      <c r="AK46" s="381">
        <f t="shared" si="12"/>
        <v>0</v>
      </c>
      <c r="AL46" s="381">
        <f t="shared" si="12"/>
        <v>0</v>
      </c>
      <c r="AM46" s="381">
        <f t="shared" si="12"/>
        <v>0</v>
      </c>
      <c r="AN46" s="381">
        <f t="shared" si="12"/>
        <v>0</v>
      </c>
      <c r="AO46" s="381">
        <f t="shared" si="12"/>
        <v>0</v>
      </c>
      <c r="AP46" s="381">
        <f t="shared" si="12"/>
        <v>0</v>
      </c>
      <c r="AQ46" s="381">
        <f t="shared" si="12"/>
        <v>0</v>
      </c>
      <c r="AR46" s="381">
        <f t="shared" si="12"/>
        <v>0</v>
      </c>
      <c r="AS46" s="381">
        <f t="shared" si="12"/>
        <v>0</v>
      </c>
      <c r="AT46" s="381">
        <f t="shared" si="12"/>
        <v>0</v>
      </c>
      <c r="AU46" s="381">
        <f>AU44+AU34+AU35+AU45</f>
        <v>0</v>
      </c>
      <c r="AV46" s="382">
        <f>SUM(R46:AU46)</f>
        <v>2700</v>
      </c>
      <c r="AW46" s="17"/>
      <c r="AZ46" s="14"/>
    </row>
    <row r="47" spans="1:52" ht="16.5" customHeight="1">
      <c r="A47" s="845"/>
      <c r="B47" s="372" t="s">
        <v>534</v>
      </c>
      <c r="C47" s="373"/>
      <c r="D47" s="373"/>
      <c r="E47" s="373"/>
      <c r="F47" s="373"/>
      <c r="G47" s="373"/>
      <c r="H47" s="373"/>
      <c r="I47" s="373"/>
      <c r="J47" s="373"/>
      <c r="K47" s="373"/>
      <c r="L47" s="373"/>
      <c r="M47" s="373"/>
      <c r="N47" s="373"/>
      <c r="O47" s="373"/>
      <c r="P47" s="373"/>
      <c r="Q47" s="374"/>
      <c r="R47" s="375">
        <f>Q47+R46</f>
        <v>2700</v>
      </c>
      <c r="S47" s="375">
        <f t="shared" ref="S47:AT47" si="13">R47+S46</f>
        <v>2700</v>
      </c>
      <c r="T47" s="375">
        <f t="shared" si="13"/>
        <v>2700</v>
      </c>
      <c r="U47" s="375">
        <f t="shared" si="13"/>
        <v>2700</v>
      </c>
      <c r="V47" s="375">
        <f t="shared" si="13"/>
        <v>2700</v>
      </c>
      <c r="W47" s="375">
        <f t="shared" si="13"/>
        <v>2700</v>
      </c>
      <c r="X47" s="375">
        <f t="shared" si="13"/>
        <v>2700</v>
      </c>
      <c r="Y47" s="375">
        <f t="shared" si="13"/>
        <v>2700</v>
      </c>
      <c r="Z47" s="375">
        <f t="shared" si="13"/>
        <v>2700</v>
      </c>
      <c r="AA47" s="375">
        <f t="shared" si="13"/>
        <v>2700</v>
      </c>
      <c r="AB47" s="375">
        <f t="shared" si="13"/>
        <v>2700</v>
      </c>
      <c r="AC47" s="375">
        <f t="shared" si="13"/>
        <v>2700</v>
      </c>
      <c r="AD47" s="375">
        <f t="shared" si="13"/>
        <v>2700</v>
      </c>
      <c r="AE47" s="375">
        <f t="shared" si="13"/>
        <v>2700</v>
      </c>
      <c r="AF47" s="375">
        <f t="shared" si="13"/>
        <v>2700</v>
      </c>
      <c r="AG47" s="375">
        <f t="shared" si="13"/>
        <v>2700</v>
      </c>
      <c r="AH47" s="375">
        <f t="shared" si="13"/>
        <v>2700</v>
      </c>
      <c r="AI47" s="375">
        <f t="shared" si="13"/>
        <v>2700</v>
      </c>
      <c r="AJ47" s="375">
        <f t="shared" si="13"/>
        <v>2700</v>
      </c>
      <c r="AK47" s="375">
        <f t="shared" si="13"/>
        <v>2700</v>
      </c>
      <c r="AL47" s="375">
        <f t="shared" si="13"/>
        <v>2700</v>
      </c>
      <c r="AM47" s="375">
        <f t="shared" si="13"/>
        <v>2700</v>
      </c>
      <c r="AN47" s="375">
        <f t="shared" si="13"/>
        <v>2700</v>
      </c>
      <c r="AO47" s="375">
        <f t="shared" si="13"/>
        <v>2700</v>
      </c>
      <c r="AP47" s="375">
        <f t="shared" si="13"/>
        <v>2700</v>
      </c>
      <c r="AQ47" s="375">
        <f t="shared" si="13"/>
        <v>2700</v>
      </c>
      <c r="AR47" s="375">
        <f t="shared" si="13"/>
        <v>2700</v>
      </c>
      <c r="AS47" s="375">
        <f t="shared" si="13"/>
        <v>2700</v>
      </c>
      <c r="AT47" s="375">
        <f t="shared" si="13"/>
        <v>2700</v>
      </c>
      <c r="AU47" s="376"/>
      <c r="AV47" s="377"/>
      <c r="AW47" s="17"/>
      <c r="AZ47" s="14"/>
    </row>
    <row r="48" spans="1:52">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7"/>
      <c r="AW48" s="117"/>
      <c r="AX48" s="117"/>
      <c r="AZ48" s="117"/>
    </row>
    <row r="49" spans="1:52">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W49" s="117"/>
      <c r="AX49" s="117"/>
      <c r="AZ49" s="117"/>
    </row>
    <row r="50" spans="1:52" s="149" customFormat="1">
      <c r="B50" s="150"/>
      <c r="C50" s="151"/>
      <c r="D50" s="151"/>
      <c r="E50" s="151"/>
      <c r="F50" s="152"/>
      <c r="G50" s="99"/>
      <c r="H50" s="100"/>
      <c r="I50" s="99"/>
      <c r="J50" s="101"/>
      <c r="K50" s="101"/>
      <c r="L50" s="101"/>
      <c r="M50" s="101"/>
      <c r="N50" s="101"/>
      <c r="O50" s="101"/>
      <c r="P50" s="101"/>
      <c r="Q50" s="153" t="s">
        <v>38</v>
      </c>
      <c r="R50" s="153">
        <v>9</v>
      </c>
      <c r="S50" s="153">
        <v>10</v>
      </c>
      <c r="T50" s="153">
        <v>11</v>
      </c>
      <c r="U50" s="153">
        <v>12</v>
      </c>
      <c r="V50" s="153">
        <v>13</v>
      </c>
      <c r="W50" s="153">
        <v>14</v>
      </c>
      <c r="X50" s="153">
        <v>15</v>
      </c>
      <c r="Y50" s="153">
        <v>16</v>
      </c>
      <c r="Z50" s="153">
        <v>17</v>
      </c>
      <c r="AA50" s="153">
        <v>18</v>
      </c>
      <c r="AB50" s="153">
        <v>19</v>
      </c>
      <c r="AC50" s="153">
        <v>20</v>
      </c>
      <c r="AD50" s="153">
        <v>21</v>
      </c>
      <c r="AE50" s="153">
        <v>22</v>
      </c>
      <c r="AF50" s="153">
        <v>23</v>
      </c>
      <c r="AG50" s="153">
        <v>24</v>
      </c>
      <c r="AH50" s="153">
        <v>25</v>
      </c>
      <c r="AI50" s="153">
        <v>26</v>
      </c>
      <c r="AJ50" s="153">
        <v>27</v>
      </c>
      <c r="AK50" s="153">
        <v>28</v>
      </c>
      <c r="AL50" s="153">
        <v>29</v>
      </c>
      <c r="AM50" s="153">
        <v>30</v>
      </c>
      <c r="AN50" s="153">
        <v>31</v>
      </c>
      <c r="AO50" s="153">
        <v>32</v>
      </c>
      <c r="AP50" s="153">
        <v>33</v>
      </c>
      <c r="AQ50" s="153">
        <v>34</v>
      </c>
      <c r="AR50" s="153">
        <v>35</v>
      </c>
      <c r="AS50" s="153">
        <v>36</v>
      </c>
      <c r="AT50" s="153">
        <v>37</v>
      </c>
      <c r="AU50" s="153">
        <v>38</v>
      </c>
      <c r="AV50" s="846" t="s">
        <v>14</v>
      </c>
    </row>
    <row r="51" spans="1:52">
      <c r="Q51" s="153" t="s">
        <v>49</v>
      </c>
      <c r="R51" s="153" t="s">
        <v>469</v>
      </c>
      <c r="S51" s="153" t="s">
        <v>471</v>
      </c>
      <c r="T51" s="153" t="s">
        <v>473</v>
      </c>
      <c r="U51" s="153" t="s">
        <v>475</v>
      </c>
      <c r="V51" s="153" t="s">
        <v>477</v>
      </c>
      <c r="W51" s="153" t="s">
        <v>479</v>
      </c>
      <c r="X51" s="153" t="s">
        <v>481</v>
      </c>
      <c r="Y51" s="153" t="s">
        <v>483</v>
      </c>
      <c r="Z51" s="153" t="s">
        <v>485</v>
      </c>
      <c r="AA51" s="153" t="s">
        <v>487</v>
      </c>
      <c r="AB51" s="153" t="s">
        <v>489</v>
      </c>
      <c r="AC51" s="153" t="s">
        <v>491</v>
      </c>
      <c r="AD51" s="153" t="s">
        <v>493</v>
      </c>
      <c r="AE51" s="153" t="s">
        <v>495</v>
      </c>
      <c r="AF51" s="153" t="s">
        <v>497</v>
      </c>
      <c r="AG51" s="153" t="s">
        <v>499</v>
      </c>
      <c r="AH51" s="153" t="s">
        <v>501</v>
      </c>
      <c r="AI51" s="153" t="s">
        <v>503</v>
      </c>
      <c r="AJ51" s="153" t="s">
        <v>505</v>
      </c>
      <c r="AK51" s="153" t="s">
        <v>507</v>
      </c>
      <c r="AL51" s="153" t="s">
        <v>509</v>
      </c>
      <c r="AM51" s="153" t="s">
        <v>511</v>
      </c>
      <c r="AN51" s="153" t="s">
        <v>513</v>
      </c>
      <c r="AO51" s="153" t="s">
        <v>515</v>
      </c>
      <c r="AP51" s="153" t="s">
        <v>517</v>
      </c>
      <c r="AQ51" s="153" t="s">
        <v>519</v>
      </c>
      <c r="AR51" s="153" t="s">
        <v>521</v>
      </c>
      <c r="AS51" s="153" t="s">
        <v>523</v>
      </c>
      <c r="AT51" s="153" t="s">
        <v>525</v>
      </c>
      <c r="AU51" s="153" t="s">
        <v>527</v>
      </c>
      <c r="AV51" s="847"/>
      <c r="AW51" s="117"/>
      <c r="AX51" s="117"/>
      <c r="AZ51" s="117"/>
    </row>
    <row r="52" spans="1:52" s="159" customFormat="1">
      <c r="A52" s="154"/>
      <c r="B52" s="155" t="str">
        <f>B6</f>
        <v>１　仮設工事</v>
      </c>
      <c r="C52" s="156"/>
      <c r="D52" s="156"/>
      <c r="E52" s="156"/>
      <c r="F52" s="99"/>
      <c r="G52" s="99"/>
      <c r="H52" s="99"/>
      <c r="I52" s="99"/>
      <c r="J52" s="101"/>
      <c r="K52" s="101"/>
      <c r="L52" s="101"/>
      <c r="M52" s="101"/>
      <c r="N52" s="101"/>
      <c r="O52" s="101"/>
      <c r="P52" s="101"/>
      <c r="Q52" s="157"/>
      <c r="R52" s="158">
        <f>R6</f>
        <v>0</v>
      </c>
      <c r="S52" s="158">
        <f t="shared" ref="S52:AT52" si="14">S6</f>
        <v>0</v>
      </c>
      <c r="T52" s="158">
        <f t="shared" si="14"/>
        <v>0</v>
      </c>
      <c r="U52" s="158">
        <f t="shared" si="14"/>
        <v>0</v>
      </c>
      <c r="V52" s="158">
        <f t="shared" si="14"/>
        <v>19289.715</v>
      </c>
      <c r="W52" s="158">
        <f t="shared" si="14"/>
        <v>0</v>
      </c>
      <c r="X52" s="158">
        <f t="shared" si="14"/>
        <v>0</v>
      </c>
      <c r="Y52" s="158">
        <f t="shared" si="14"/>
        <v>0</v>
      </c>
      <c r="Z52" s="158">
        <f t="shared" si="14"/>
        <v>0</v>
      </c>
      <c r="AA52" s="158">
        <f t="shared" si="14"/>
        <v>0</v>
      </c>
      <c r="AB52" s="158">
        <f t="shared" si="14"/>
        <v>0</v>
      </c>
      <c r="AC52" s="158">
        <f t="shared" si="14"/>
        <v>0</v>
      </c>
      <c r="AD52" s="158">
        <f t="shared" si="14"/>
        <v>0</v>
      </c>
      <c r="AE52" s="158">
        <f t="shared" si="14"/>
        <v>0</v>
      </c>
      <c r="AF52" s="158">
        <f t="shared" si="14"/>
        <v>0</v>
      </c>
      <c r="AG52" s="158">
        <f t="shared" si="14"/>
        <v>0</v>
      </c>
      <c r="AH52" s="158">
        <f t="shared" si="14"/>
        <v>0</v>
      </c>
      <c r="AI52" s="158">
        <f t="shared" si="14"/>
        <v>0</v>
      </c>
      <c r="AJ52" s="158">
        <f t="shared" si="14"/>
        <v>0</v>
      </c>
      <c r="AK52" s="158">
        <f t="shared" si="14"/>
        <v>19289.715</v>
      </c>
      <c r="AL52" s="158">
        <f t="shared" si="14"/>
        <v>5599.375</v>
      </c>
      <c r="AM52" s="158">
        <f t="shared" si="14"/>
        <v>0</v>
      </c>
      <c r="AN52" s="158">
        <f t="shared" si="14"/>
        <v>0</v>
      </c>
      <c r="AO52" s="158">
        <f t="shared" si="14"/>
        <v>0</v>
      </c>
      <c r="AP52" s="158">
        <f t="shared" si="14"/>
        <v>0</v>
      </c>
      <c r="AQ52" s="158">
        <f t="shared" si="14"/>
        <v>0</v>
      </c>
      <c r="AR52" s="158">
        <f t="shared" si="14"/>
        <v>0</v>
      </c>
      <c r="AS52" s="158">
        <f t="shared" si="14"/>
        <v>0</v>
      </c>
      <c r="AT52" s="158">
        <f t="shared" si="14"/>
        <v>0</v>
      </c>
      <c r="AU52" s="158">
        <f>AU6</f>
        <v>0</v>
      </c>
      <c r="AV52" s="158">
        <f>AV6</f>
        <v>44178.805</v>
      </c>
    </row>
    <row r="53" spans="1:52" s="159" customFormat="1">
      <c r="A53" s="154"/>
      <c r="B53" s="155" t="str">
        <f t="shared" ref="B53:B87" si="15">B7</f>
        <v>２　屋根防水</v>
      </c>
      <c r="C53" s="156"/>
      <c r="D53" s="156"/>
      <c r="E53" s="156"/>
      <c r="F53" s="99"/>
      <c r="G53" s="99"/>
      <c r="H53" s="99"/>
      <c r="I53" s="99"/>
      <c r="J53" s="101"/>
      <c r="K53" s="101"/>
      <c r="L53" s="101"/>
      <c r="M53" s="101"/>
      <c r="N53" s="101"/>
      <c r="O53" s="101"/>
      <c r="P53" s="101"/>
      <c r="Q53" s="157"/>
      <c r="R53" s="158">
        <f t="shared" ref="R53:AV61" si="16">R7</f>
        <v>0</v>
      </c>
      <c r="S53" s="158">
        <f t="shared" si="16"/>
        <v>0</v>
      </c>
      <c r="T53" s="158">
        <f t="shared" si="16"/>
        <v>0</v>
      </c>
      <c r="U53" s="158">
        <f t="shared" si="16"/>
        <v>0</v>
      </c>
      <c r="V53" s="158">
        <f t="shared" si="16"/>
        <v>10621.453</v>
      </c>
      <c r="W53" s="158">
        <f t="shared" si="16"/>
        <v>0</v>
      </c>
      <c r="X53" s="158">
        <f t="shared" si="16"/>
        <v>0</v>
      </c>
      <c r="Y53" s="158">
        <f t="shared" si="16"/>
        <v>0</v>
      </c>
      <c r="Z53" s="158">
        <f t="shared" si="16"/>
        <v>0</v>
      </c>
      <c r="AA53" s="158">
        <f t="shared" si="16"/>
        <v>1400.76</v>
      </c>
      <c r="AB53" s="158">
        <f t="shared" si="16"/>
        <v>0</v>
      </c>
      <c r="AC53" s="158">
        <f t="shared" si="16"/>
        <v>0</v>
      </c>
      <c r="AD53" s="158">
        <f t="shared" si="16"/>
        <v>0</v>
      </c>
      <c r="AE53" s="158">
        <f t="shared" si="16"/>
        <v>0</v>
      </c>
      <c r="AF53" s="158">
        <f t="shared" si="16"/>
        <v>1400.76</v>
      </c>
      <c r="AG53" s="158">
        <f t="shared" si="16"/>
        <v>0</v>
      </c>
      <c r="AH53" s="158">
        <f t="shared" si="16"/>
        <v>0</v>
      </c>
      <c r="AI53" s="158">
        <f t="shared" si="16"/>
        <v>0</v>
      </c>
      <c r="AJ53" s="158">
        <f t="shared" si="16"/>
        <v>0</v>
      </c>
      <c r="AK53" s="158">
        <f t="shared" si="16"/>
        <v>10621.453</v>
      </c>
      <c r="AL53" s="158">
        <f t="shared" si="16"/>
        <v>0</v>
      </c>
      <c r="AM53" s="158">
        <f t="shared" si="16"/>
        <v>0</v>
      </c>
      <c r="AN53" s="158">
        <f t="shared" si="16"/>
        <v>0</v>
      </c>
      <c r="AO53" s="158">
        <f t="shared" si="16"/>
        <v>0</v>
      </c>
      <c r="AP53" s="158">
        <f t="shared" si="16"/>
        <v>1400.76</v>
      </c>
      <c r="AQ53" s="158">
        <f t="shared" si="16"/>
        <v>0</v>
      </c>
      <c r="AR53" s="158">
        <f t="shared" si="16"/>
        <v>0</v>
      </c>
      <c r="AS53" s="158">
        <f t="shared" si="16"/>
        <v>0</v>
      </c>
      <c r="AT53" s="158">
        <f t="shared" si="16"/>
        <v>0</v>
      </c>
      <c r="AU53" s="158">
        <f t="shared" si="16"/>
        <v>1400.76</v>
      </c>
      <c r="AV53" s="158">
        <f t="shared" si="16"/>
        <v>26845.945999999996</v>
      </c>
    </row>
    <row r="54" spans="1:52" s="159" customFormat="1">
      <c r="A54" s="154"/>
      <c r="B54" s="155" t="str">
        <f t="shared" si="15"/>
        <v>３　床防水</v>
      </c>
      <c r="C54" s="156"/>
      <c r="D54" s="156"/>
      <c r="E54" s="156"/>
      <c r="F54" s="99"/>
      <c r="G54" s="99"/>
      <c r="H54" s="99"/>
      <c r="I54" s="99"/>
      <c r="J54" s="101"/>
      <c r="K54" s="101"/>
      <c r="L54" s="101"/>
      <c r="M54" s="101"/>
      <c r="N54" s="101"/>
      <c r="O54" s="101"/>
      <c r="P54" s="101"/>
      <c r="Q54" s="157"/>
      <c r="R54" s="158">
        <f t="shared" si="16"/>
        <v>0</v>
      </c>
      <c r="S54" s="158">
        <f t="shared" si="16"/>
        <v>0</v>
      </c>
      <c r="T54" s="158">
        <f t="shared" si="16"/>
        <v>0</v>
      </c>
      <c r="U54" s="158">
        <f t="shared" si="16"/>
        <v>0</v>
      </c>
      <c r="V54" s="158">
        <f t="shared" si="16"/>
        <v>11839.815000000001</v>
      </c>
      <c r="W54" s="158">
        <f t="shared" si="16"/>
        <v>0</v>
      </c>
      <c r="X54" s="158">
        <f t="shared" si="16"/>
        <v>0</v>
      </c>
      <c r="Y54" s="158">
        <f t="shared" si="16"/>
        <v>0</v>
      </c>
      <c r="Z54" s="158">
        <f t="shared" si="16"/>
        <v>0</v>
      </c>
      <c r="AA54" s="158">
        <f t="shared" si="16"/>
        <v>0</v>
      </c>
      <c r="AB54" s="158">
        <f t="shared" si="16"/>
        <v>0</v>
      </c>
      <c r="AC54" s="158">
        <f t="shared" si="16"/>
        <v>0</v>
      </c>
      <c r="AD54" s="158">
        <f t="shared" si="16"/>
        <v>0</v>
      </c>
      <c r="AE54" s="158">
        <f t="shared" si="16"/>
        <v>0</v>
      </c>
      <c r="AF54" s="158">
        <f t="shared" si="16"/>
        <v>0</v>
      </c>
      <c r="AG54" s="158">
        <f t="shared" si="16"/>
        <v>0</v>
      </c>
      <c r="AH54" s="158">
        <f t="shared" si="16"/>
        <v>0</v>
      </c>
      <c r="AI54" s="158">
        <f t="shared" si="16"/>
        <v>0</v>
      </c>
      <c r="AJ54" s="158">
        <f t="shared" si="16"/>
        <v>0</v>
      </c>
      <c r="AK54" s="158">
        <f t="shared" si="16"/>
        <v>16002.385</v>
      </c>
      <c r="AL54" s="158">
        <f t="shared" si="16"/>
        <v>0</v>
      </c>
      <c r="AM54" s="158">
        <f t="shared" si="16"/>
        <v>0</v>
      </c>
      <c r="AN54" s="158">
        <f t="shared" si="16"/>
        <v>0</v>
      </c>
      <c r="AO54" s="158">
        <f t="shared" si="16"/>
        <v>0</v>
      </c>
      <c r="AP54" s="158">
        <f t="shared" si="16"/>
        <v>0</v>
      </c>
      <c r="AQ54" s="158">
        <f t="shared" si="16"/>
        <v>0</v>
      </c>
      <c r="AR54" s="158">
        <f t="shared" si="16"/>
        <v>0</v>
      </c>
      <c r="AS54" s="158">
        <f t="shared" si="16"/>
        <v>0</v>
      </c>
      <c r="AT54" s="158">
        <f t="shared" si="16"/>
        <v>0</v>
      </c>
      <c r="AU54" s="158">
        <f t="shared" si="16"/>
        <v>0</v>
      </c>
      <c r="AV54" s="158">
        <f t="shared" si="16"/>
        <v>27842.2</v>
      </c>
    </row>
    <row r="55" spans="1:52" s="159" customFormat="1">
      <c r="A55" s="154"/>
      <c r="B55" s="155" t="str">
        <f t="shared" si="15"/>
        <v>４　外壁塗装等</v>
      </c>
      <c r="C55" s="156"/>
      <c r="D55" s="156"/>
      <c r="E55" s="156"/>
      <c r="F55" s="99"/>
      <c r="G55" s="99"/>
      <c r="H55" s="99"/>
      <c r="I55" s="99"/>
      <c r="J55" s="101"/>
      <c r="K55" s="101"/>
      <c r="L55" s="101"/>
      <c r="M55" s="101"/>
      <c r="N55" s="101"/>
      <c r="O55" s="101"/>
      <c r="P55" s="101"/>
      <c r="Q55" s="157"/>
      <c r="R55" s="158">
        <f t="shared" si="16"/>
        <v>0</v>
      </c>
      <c r="S55" s="158">
        <f t="shared" si="16"/>
        <v>0</v>
      </c>
      <c r="T55" s="158">
        <f t="shared" si="16"/>
        <v>0</v>
      </c>
      <c r="U55" s="158">
        <f t="shared" si="16"/>
        <v>0</v>
      </c>
      <c r="V55" s="158">
        <f t="shared" si="16"/>
        <v>26929.249</v>
      </c>
      <c r="W55" s="158">
        <f t="shared" si="16"/>
        <v>0</v>
      </c>
      <c r="X55" s="158">
        <f t="shared" si="16"/>
        <v>0</v>
      </c>
      <c r="Y55" s="158">
        <f t="shared" si="16"/>
        <v>0</v>
      </c>
      <c r="Z55" s="158">
        <f t="shared" si="16"/>
        <v>0</v>
      </c>
      <c r="AA55" s="158">
        <f t="shared" si="16"/>
        <v>0</v>
      </c>
      <c r="AB55" s="158">
        <f t="shared" si="16"/>
        <v>0</v>
      </c>
      <c r="AC55" s="158">
        <f t="shared" si="16"/>
        <v>0</v>
      </c>
      <c r="AD55" s="158">
        <f t="shared" si="16"/>
        <v>0</v>
      </c>
      <c r="AE55" s="158">
        <f t="shared" si="16"/>
        <v>0</v>
      </c>
      <c r="AF55" s="158">
        <f t="shared" si="16"/>
        <v>0</v>
      </c>
      <c r="AG55" s="158">
        <f t="shared" si="16"/>
        <v>0</v>
      </c>
      <c r="AH55" s="158">
        <f t="shared" si="16"/>
        <v>0</v>
      </c>
      <c r="AI55" s="158">
        <f t="shared" si="16"/>
        <v>0</v>
      </c>
      <c r="AJ55" s="158">
        <f t="shared" si="16"/>
        <v>0</v>
      </c>
      <c r="AK55" s="158">
        <f t="shared" si="16"/>
        <v>26929.249</v>
      </c>
      <c r="AL55" s="158">
        <f t="shared" si="16"/>
        <v>0</v>
      </c>
      <c r="AM55" s="158">
        <f t="shared" si="16"/>
        <v>0</v>
      </c>
      <c r="AN55" s="158">
        <f t="shared" si="16"/>
        <v>0</v>
      </c>
      <c r="AO55" s="158">
        <f t="shared" si="16"/>
        <v>0</v>
      </c>
      <c r="AP55" s="158">
        <f t="shared" si="16"/>
        <v>0</v>
      </c>
      <c r="AQ55" s="158">
        <f t="shared" si="16"/>
        <v>0</v>
      </c>
      <c r="AR55" s="158">
        <f t="shared" si="16"/>
        <v>0</v>
      </c>
      <c r="AS55" s="158">
        <f t="shared" si="16"/>
        <v>0</v>
      </c>
      <c r="AT55" s="158">
        <f t="shared" si="16"/>
        <v>0</v>
      </c>
      <c r="AU55" s="158">
        <f t="shared" si="16"/>
        <v>0</v>
      </c>
      <c r="AV55" s="158">
        <f t="shared" si="16"/>
        <v>53858.498</v>
      </c>
    </row>
    <row r="56" spans="1:52" s="159" customFormat="1">
      <c r="A56" s="154"/>
      <c r="B56" s="155" t="str">
        <f t="shared" si="15"/>
        <v>５　鉄部塗装等</v>
      </c>
      <c r="C56" s="156"/>
      <c r="D56" s="156"/>
      <c r="E56" s="156"/>
      <c r="F56" s="99"/>
      <c r="G56" s="99"/>
      <c r="H56" s="99"/>
      <c r="I56" s="99"/>
      <c r="J56" s="101"/>
      <c r="K56" s="101"/>
      <c r="L56" s="101"/>
      <c r="M56" s="101"/>
      <c r="N56" s="101"/>
      <c r="O56" s="101"/>
      <c r="P56" s="101"/>
      <c r="Q56" s="157"/>
      <c r="R56" s="158">
        <f t="shared" si="16"/>
        <v>0</v>
      </c>
      <c r="S56" s="158">
        <f t="shared" si="16"/>
        <v>0</v>
      </c>
      <c r="T56" s="158">
        <f t="shared" si="16"/>
        <v>1488.2560000000001</v>
      </c>
      <c r="U56" s="158">
        <f t="shared" si="16"/>
        <v>0</v>
      </c>
      <c r="V56" s="158">
        <f t="shared" si="16"/>
        <v>5234.5379999999996</v>
      </c>
      <c r="W56" s="158">
        <f t="shared" si="16"/>
        <v>0</v>
      </c>
      <c r="X56" s="158">
        <f t="shared" si="16"/>
        <v>0</v>
      </c>
      <c r="Y56" s="158">
        <f t="shared" si="16"/>
        <v>0</v>
      </c>
      <c r="Z56" s="158">
        <f t="shared" si="16"/>
        <v>0</v>
      </c>
      <c r="AA56" s="158">
        <f t="shared" si="16"/>
        <v>1392.77</v>
      </c>
      <c r="AB56" s="158">
        <f t="shared" si="16"/>
        <v>0</v>
      </c>
      <c r="AC56" s="158">
        <f t="shared" si="16"/>
        <v>0</v>
      </c>
      <c r="AD56" s="158">
        <f t="shared" si="16"/>
        <v>1488.2560000000001</v>
      </c>
      <c r="AE56" s="158">
        <f t="shared" si="16"/>
        <v>0</v>
      </c>
      <c r="AF56" s="158">
        <f t="shared" si="16"/>
        <v>1392.77</v>
      </c>
      <c r="AG56" s="158">
        <f t="shared" si="16"/>
        <v>0</v>
      </c>
      <c r="AH56" s="158">
        <f t="shared" si="16"/>
        <v>0</v>
      </c>
      <c r="AI56" s="158">
        <f t="shared" si="16"/>
        <v>0</v>
      </c>
      <c r="AJ56" s="158">
        <f t="shared" si="16"/>
        <v>0</v>
      </c>
      <c r="AK56" s="158">
        <f t="shared" si="16"/>
        <v>5234.5379999999996</v>
      </c>
      <c r="AL56" s="158">
        <f t="shared" si="16"/>
        <v>0</v>
      </c>
      <c r="AM56" s="158">
        <f t="shared" si="16"/>
        <v>0</v>
      </c>
      <c r="AN56" s="158">
        <f t="shared" si="16"/>
        <v>1488.2560000000001</v>
      </c>
      <c r="AO56" s="158">
        <f t="shared" si="16"/>
        <v>0</v>
      </c>
      <c r="AP56" s="158">
        <f t="shared" si="16"/>
        <v>1392.77</v>
      </c>
      <c r="AQ56" s="158">
        <f t="shared" si="16"/>
        <v>0</v>
      </c>
      <c r="AR56" s="158">
        <f t="shared" si="16"/>
        <v>0</v>
      </c>
      <c r="AS56" s="158">
        <f t="shared" si="16"/>
        <v>0</v>
      </c>
      <c r="AT56" s="158">
        <f t="shared" si="16"/>
        <v>0</v>
      </c>
      <c r="AU56" s="158">
        <f t="shared" si="16"/>
        <v>1392.77</v>
      </c>
      <c r="AV56" s="158">
        <f t="shared" si="16"/>
        <v>20504.924000000003</v>
      </c>
    </row>
    <row r="57" spans="1:52" s="159" customFormat="1">
      <c r="A57" s="154"/>
      <c r="B57" s="155" t="str">
        <f t="shared" si="15"/>
        <v>６　建具・金物等</v>
      </c>
      <c r="C57" s="156"/>
      <c r="D57" s="156"/>
      <c r="E57" s="156"/>
      <c r="F57" s="99"/>
      <c r="G57" s="99"/>
      <c r="H57" s="99"/>
      <c r="I57" s="99"/>
      <c r="J57" s="101"/>
      <c r="K57" s="101"/>
      <c r="L57" s="101"/>
      <c r="M57" s="101"/>
      <c r="N57" s="101"/>
      <c r="O57" s="101"/>
      <c r="P57" s="101"/>
      <c r="Q57" s="157"/>
      <c r="R57" s="158">
        <f t="shared" si="16"/>
        <v>0</v>
      </c>
      <c r="S57" s="158">
        <f t="shared" si="16"/>
        <v>0</v>
      </c>
      <c r="T57" s="158">
        <f t="shared" si="16"/>
        <v>0</v>
      </c>
      <c r="U57" s="158">
        <f t="shared" si="16"/>
        <v>0</v>
      </c>
      <c r="V57" s="158">
        <f t="shared" si="16"/>
        <v>0</v>
      </c>
      <c r="W57" s="158">
        <f t="shared" si="16"/>
        <v>0</v>
      </c>
      <c r="X57" s="158">
        <f t="shared" si="16"/>
        <v>0</v>
      </c>
      <c r="Y57" s="158">
        <f t="shared" si="16"/>
        <v>0</v>
      </c>
      <c r="Z57" s="158">
        <f t="shared" si="16"/>
        <v>0</v>
      </c>
      <c r="AA57" s="158">
        <f t="shared" si="16"/>
        <v>0</v>
      </c>
      <c r="AB57" s="158">
        <f t="shared" si="16"/>
        <v>0</v>
      </c>
      <c r="AC57" s="158">
        <f t="shared" si="16"/>
        <v>0</v>
      </c>
      <c r="AD57" s="158">
        <f t="shared" si="16"/>
        <v>0</v>
      </c>
      <c r="AE57" s="158">
        <f t="shared" si="16"/>
        <v>0</v>
      </c>
      <c r="AF57" s="158">
        <f t="shared" si="16"/>
        <v>0</v>
      </c>
      <c r="AG57" s="158">
        <f t="shared" si="16"/>
        <v>0</v>
      </c>
      <c r="AH57" s="158">
        <f t="shared" si="16"/>
        <v>0</v>
      </c>
      <c r="AI57" s="158">
        <f t="shared" si="16"/>
        <v>0</v>
      </c>
      <c r="AJ57" s="158">
        <f t="shared" si="16"/>
        <v>0</v>
      </c>
      <c r="AK57" s="158">
        <f t="shared" si="16"/>
        <v>0</v>
      </c>
      <c r="AL57" s="158">
        <f t="shared" si="16"/>
        <v>17853.900000000001</v>
      </c>
      <c r="AM57" s="158">
        <f t="shared" si="16"/>
        <v>0</v>
      </c>
      <c r="AN57" s="158">
        <f t="shared" si="16"/>
        <v>0</v>
      </c>
      <c r="AO57" s="158">
        <f t="shared" si="16"/>
        <v>0</v>
      </c>
      <c r="AP57" s="158">
        <f t="shared" si="16"/>
        <v>0</v>
      </c>
      <c r="AQ57" s="158">
        <f t="shared" si="16"/>
        <v>0</v>
      </c>
      <c r="AR57" s="158">
        <f t="shared" si="16"/>
        <v>0</v>
      </c>
      <c r="AS57" s="158">
        <f t="shared" si="16"/>
        <v>0</v>
      </c>
      <c r="AT57" s="158">
        <f t="shared" si="16"/>
        <v>0</v>
      </c>
      <c r="AU57" s="158">
        <f t="shared" si="16"/>
        <v>0</v>
      </c>
      <c r="AV57" s="158">
        <f t="shared" si="16"/>
        <v>17853.900000000001</v>
      </c>
    </row>
    <row r="58" spans="1:52" s="159" customFormat="1">
      <c r="A58" s="154"/>
      <c r="B58" s="155" t="str">
        <f t="shared" si="15"/>
        <v>７　共用内部</v>
      </c>
      <c r="C58" s="156"/>
      <c r="D58" s="156"/>
      <c r="E58" s="156"/>
      <c r="F58" s="99"/>
      <c r="G58" s="99"/>
      <c r="H58" s="99"/>
      <c r="I58" s="99"/>
      <c r="J58" s="101"/>
      <c r="K58" s="101"/>
      <c r="L58" s="101"/>
      <c r="M58" s="101"/>
      <c r="N58" s="101"/>
      <c r="O58" s="101"/>
      <c r="P58" s="101"/>
      <c r="Q58" s="157"/>
      <c r="R58" s="158">
        <f t="shared" si="16"/>
        <v>0</v>
      </c>
      <c r="S58" s="158">
        <f t="shared" si="16"/>
        <v>0</v>
      </c>
      <c r="T58" s="158">
        <f t="shared" si="16"/>
        <v>0</v>
      </c>
      <c r="U58" s="158">
        <f t="shared" si="16"/>
        <v>0</v>
      </c>
      <c r="V58" s="158">
        <f t="shared" si="16"/>
        <v>0</v>
      </c>
      <c r="W58" s="158">
        <f t="shared" si="16"/>
        <v>0</v>
      </c>
      <c r="X58" s="158">
        <f t="shared" si="16"/>
        <v>0</v>
      </c>
      <c r="Y58" s="158">
        <f t="shared" si="16"/>
        <v>0</v>
      </c>
      <c r="Z58" s="158">
        <f t="shared" si="16"/>
        <v>0</v>
      </c>
      <c r="AA58" s="158">
        <f t="shared" si="16"/>
        <v>0</v>
      </c>
      <c r="AB58" s="158">
        <f t="shared" si="16"/>
        <v>0</v>
      </c>
      <c r="AC58" s="158">
        <f t="shared" si="16"/>
        <v>0</v>
      </c>
      <c r="AD58" s="158">
        <f t="shared" si="16"/>
        <v>0</v>
      </c>
      <c r="AE58" s="158">
        <f t="shared" si="16"/>
        <v>0</v>
      </c>
      <c r="AF58" s="158">
        <f t="shared" si="16"/>
        <v>0</v>
      </c>
      <c r="AG58" s="158">
        <f t="shared" si="16"/>
        <v>0</v>
      </c>
      <c r="AH58" s="158">
        <f t="shared" si="16"/>
        <v>0</v>
      </c>
      <c r="AI58" s="158">
        <f t="shared" si="16"/>
        <v>0</v>
      </c>
      <c r="AJ58" s="158">
        <f t="shared" si="16"/>
        <v>0</v>
      </c>
      <c r="AK58" s="158">
        <f t="shared" si="16"/>
        <v>0</v>
      </c>
      <c r="AL58" s="158">
        <f t="shared" si="16"/>
        <v>55.8</v>
      </c>
      <c r="AM58" s="158">
        <f t="shared" si="16"/>
        <v>0</v>
      </c>
      <c r="AN58" s="158">
        <f t="shared" si="16"/>
        <v>0</v>
      </c>
      <c r="AO58" s="158">
        <f t="shared" si="16"/>
        <v>0</v>
      </c>
      <c r="AP58" s="158">
        <f t="shared" si="16"/>
        <v>0</v>
      </c>
      <c r="AQ58" s="158">
        <f t="shared" si="16"/>
        <v>0</v>
      </c>
      <c r="AR58" s="158">
        <f t="shared" si="16"/>
        <v>0</v>
      </c>
      <c r="AS58" s="158">
        <f t="shared" si="16"/>
        <v>0</v>
      </c>
      <c r="AT58" s="158">
        <f t="shared" si="16"/>
        <v>0</v>
      </c>
      <c r="AU58" s="158">
        <f t="shared" si="16"/>
        <v>0</v>
      </c>
      <c r="AV58" s="158">
        <f t="shared" si="16"/>
        <v>55.8</v>
      </c>
    </row>
    <row r="59" spans="1:52" s="159" customFormat="1">
      <c r="A59" s="154"/>
      <c r="B59" s="155" t="str">
        <f t="shared" si="15"/>
        <v>８　給水設備</v>
      </c>
      <c r="C59" s="156"/>
      <c r="D59" s="156"/>
      <c r="E59" s="156"/>
      <c r="F59" s="99"/>
      <c r="G59" s="99"/>
      <c r="H59" s="99"/>
      <c r="I59" s="99"/>
      <c r="J59" s="101"/>
      <c r="K59" s="101"/>
      <c r="L59" s="101"/>
      <c r="M59" s="101"/>
      <c r="N59" s="101"/>
      <c r="O59" s="101"/>
      <c r="P59" s="101"/>
      <c r="Q59" s="157"/>
      <c r="R59" s="158">
        <f t="shared" si="16"/>
        <v>0</v>
      </c>
      <c r="S59" s="158">
        <f t="shared" si="16"/>
        <v>1260</v>
      </c>
      <c r="T59" s="158">
        <f t="shared" si="16"/>
        <v>0</v>
      </c>
      <c r="U59" s="158">
        <f t="shared" si="16"/>
        <v>0</v>
      </c>
      <c r="V59" s="158">
        <f t="shared" si="16"/>
        <v>0</v>
      </c>
      <c r="W59" s="158">
        <f t="shared" si="16"/>
        <v>0</v>
      </c>
      <c r="X59" s="158">
        <f t="shared" si="16"/>
        <v>7460</v>
      </c>
      <c r="Y59" s="158">
        <f t="shared" si="16"/>
        <v>0</v>
      </c>
      <c r="Z59" s="158">
        <f t="shared" si="16"/>
        <v>0</v>
      </c>
      <c r="AA59" s="158">
        <f t="shared" si="16"/>
        <v>1260</v>
      </c>
      <c r="AB59" s="158">
        <f t="shared" si="16"/>
        <v>0</v>
      </c>
      <c r="AC59" s="158">
        <f t="shared" si="16"/>
        <v>0</v>
      </c>
      <c r="AD59" s="158">
        <f t="shared" si="16"/>
        <v>0</v>
      </c>
      <c r="AE59" s="158">
        <f t="shared" si="16"/>
        <v>0</v>
      </c>
      <c r="AF59" s="158">
        <f t="shared" si="16"/>
        <v>0</v>
      </c>
      <c r="AG59" s="158">
        <f t="shared" si="16"/>
        <v>0</v>
      </c>
      <c r="AH59" s="158">
        <f t="shared" si="16"/>
        <v>0</v>
      </c>
      <c r="AI59" s="158">
        <f t="shared" si="16"/>
        <v>1260</v>
      </c>
      <c r="AJ59" s="158">
        <f t="shared" si="16"/>
        <v>0</v>
      </c>
      <c r="AK59" s="158">
        <f t="shared" si="16"/>
        <v>0</v>
      </c>
      <c r="AL59" s="158">
        <f t="shared" si="16"/>
        <v>98438</v>
      </c>
      <c r="AM59" s="158">
        <f t="shared" si="16"/>
        <v>0</v>
      </c>
      <c r="AN59" s="158">
        <f t="shared" si="16"/>
        <v>7460</v>
      </c>
      <c r="AO59" s="158">
        <f t="shared" si="16"/>
        <v>0</v>
      </c>
      <c r="AP59" s="158">
        <f t="shared" si="16"/>
        <v>0</v>
      </c>
      <c r="AQ59" s="158">
        <f t="shared" si="16"/>
        <v>1260</v>
      </c>
      <c r="AR59" s="158">
        <f t="shared" si="16"/>
        <v>0</v>
      </c>
      <c r="AS59" s="158">
        <f t="shared" si="16"/>
        <v>0</v>
      </c>
      <c r="AT59" s="158">
        <f t="shared" si="16"/>
        <v>0</v>
      </c>
      <c r="AU59" s="158">
        <f t="shared" si="16"/>
        <v>0</v>
      </c>
      <c r="AV59" s="158">
        <f t="shared" si="16"/>
        <v>118398</v>
      </c>
    </row>
    <row r="60" spans="1:52" s="159" customFormat="1">
      <c r="A60" s="154"/>
      <c r="B60" s="155" t="str">
        <f t="shared" si="15"/>
        <v>９　排水設備</v>
      </c>
      <c r="C60" s="156"/>
      <c r="D60" s="156"/>
      <c r="E60" s="156"/>
      <c r="F60" s="99"/>
      <c r="G60" s="99"/>
      <c r="H60" s="99"/>
      <c r="I60" s="99"/>
      <c r="J60" s="101"/>
      <c r="K60" s="101"/>
      <c r="L60" s="101"/>
      <c r="M60" s="101"/>
      <c r="N60" s="101"/>
      <c r="O60" s="101"/>
      <c r="P60" s="101"/>
      <c r="Q60" s="157"/>
      <c r="R60" s="158">
        <f t="shared" si="16"/>
        <v>0</v>
      </c>
      <c r="S60" s="158">
        <f t="shared" si="16"/>
        <v>552</v>
      </c>
      <c r="T60" s="158">
        <f t="shared" si="16"/>
        <v>0</v>
      </c>
      <c r="U60" s="158">
        <f t="shared" si="16"/>
        <v>0</v>
      </c>
      <c r="V60" s="158">
        <f t="shared" si="16"/>
        <v>0</v>
      </c>
      <c r="W60" s="158">
        <f t="shared" si="16"/>
        <v>0</v>
      </c>
      <c r="X60" s="158">
        <f t="shared" si="16"/>
        <v>1380</v>
      </c>
      <c r="Y60" s="158">
        <f t="shared" si="16"/>
        <v>0</v>
      </c>
      <c r="Z60" s="158">
        <f t="shared" si="16"/>
        <v>0</v>
      </c>
      <c r="AA60" s="158">
        <f t="shared" si="16"/>
        <v>552</v>
      </c>
      <c r="AB60" s="158">
        <f t="shared" si="16"/>
        <v>0</v>
      </c>
      <c r="AC60" s="158">
        <f t="shared" si="16"/>
        <v>0</v>
      </c>
      <c r="AD60" s="158">
        <f t="shared" si="16"/>
        <v>0</v>
      </c>
      <c r="AE60" s="158">
        <f t="shared" si="16"/>
        <v>0</v>
      </c>
      <c r="AF60" s="158">
        <f t="shared" si="16"/>
        <v>9479.5</v>
      </c>
      <c r="AG60" s="158">
        <f t="shared" si="16"/>
        <v>0</v>
      </c>
      <c r="AH60" s="158">
        <f t="shared" si="16"/>
        <v>0</v>
      </c>
      <c r="AI60" s="158">
        <f t="shared" si="16"/>
        <v>552</v>
      </c>
      <c r="AJ60" s="158">
        <f t="shared" si="16"/>
        <v>0</v>
      </c>
      <c r="AK60" s="158">
        <f t="shared" si="16"/>
        <v>0</v>
      </c>
      <c r="AL60" s="158">
        <f t="shared" si="16"/>
        <v>12340.5</v>
      </c>
      <c r="AM60" s="158">
        <f t="shared" si="16"/>
        <v>0</v>
      </c>
      <c r="AN60" s="158">
        <f t="shared" si="16"/>
        <v>1380</v>
      </c>
      <c r="AO60" s="158">
        <f t="shared" si="16"/>
        <v>0</v>
      </c>
      <c r="AP60" s="158">
        <f t="shared" si="16"/>
        <v>0</v>
      </c>
      <c r="AQ60" s="158">
        <f t="shared" si="16"/>
        <v>552</v>
      </c>
      <c r="AR60" s="158">
        <f t="shared" si="16"/>
        <v>0</v>
      </c>
      <c r="AS60" s="158">
        <f t="shared" si="16"/>
        <v>0</v>
      </c>
      <c r="AT60" s="158">
        <f t="shared" si="16"/>
        <v>0</v>
      </c>
      <c r="AU60" s="158">
        <f t="shared" si="16"/>
        <v>0</v>
      </c>
      <c r="AV60" s="158">
        <f t="shared" si="16"/>
        <v>26788</v>
      </c>
    </row>
    <row r="61" spans="1:52" s="159" customFormat="1">
      <c r="A61" s="154"/>
      <c r="B61" s="155" t="str">
        <f t="shared" si="15"/>
        <v>10　ガス設備</v>
      </c>
      <c r="C61" s="156"/>
      <c r="D61" s="156"/>
      <c r="E61" s="156"/>
      <c r="F61" s="99"/>
      <c r="G61" s="99"/>
      <c r="H61" s="99"/>
      <c r="I61" s="99"/>
      <c r="J61" s="101"/>
      <c r="K61" s="101"/>
      <c r="L61" s="101"/>
      <c r="M61" s="101"/>
      <c r="N61" s="101"/>
      <c r="O61" s="101"/>
      <c r="P61" s="101"/>
      <c r="Q61" s="157"/>
      <c r="R61" s="158">
        <f t="shared" si="16"/>
        <v>0</v>
      </c>
      <c r="S61" s="158">
        <f t="shared" si="16"/>
        <v>0</v>
      </c>
      <c r="T61" s="158">
        <f t="shared" si="16"/>
        <v>0</v>
      </c>
      <c r="U61" s="158">
        <f t="shared" si="16"/>
        <v>0</v>
      </c>
      <c r="V61" s="158">
        <f t="shared" si="16"/>
        <v>0</v>
      </c>
      <c r="W61" s="158">
        <f t="shared" si="16"/>
        <v>0</v>
      </c>
      <c r="X61" s="158">
        <f t="shared" si="16"/>
        <v>0</v>
      </c>
      <c r="Y61" s="158">
        <f t="shared" ref="Y61:AV61" si="17">Y15</f>
        <v>0</v>
      </c>
      <c r="Z61" s="158">
        <f t="shared" si="17"/>
        <v>0</v>
      </c>
      <c r="AA61" s="158">
        <f t="shared" si="17"/>
        <v>0</v>
      </c>
      <c r="AB61" s="158">
        <f t="shared" si="17"/>
        <v>0</v>
      </c>
      <c r="AC61" s="158">
        <f t="shared" si="17"/>
        <v>0</v>
      </c>
      <c r="AD61" s="158">
        <f t="shared" si="17"/>
        <v>0</v>
      </c>
      <c r="AE61" s="158">
        <f t="shared" si="17"/>
        <v>0</v>
      </c>
      <c r="AF61" s="158">
        <f t="shared" si="17"/>
        <v>0</v>
      </c>
      <c r="AG61" s="158">
        <f t="shared" si="17"/>
        <v>0</v>
      </c>
      <c r="AH61" s="158">
        <f t="shared" si="17"/>
        <v>0</v>
      </c>
      <c r="AI61" s="158">
        <f t="shared" si="17"/>
        <v>0</v>
      </c>
      <c r="AJ61" s="158">
        <f t="shared" si="17"/>
        <v>0</v>
      </c>
      <c r="AK61" s="158">
        <f t="shared" si="17"/>
        <v>0</v>
      </c>
      <c r="AL61" s="158">
        <f t="shared" si="17"/>
        <v>10884</v>
      </c>
      <c r="AM61" s="158">
        <f t="shared" si="17"/>
        <v>0</v>
      </c>
      <c r="AN61" s="158">
        <f t="shared" si="17"/>
        <v>0</v>
      </c>
      <c r="AO61" s="158">
        <f t="shared" si="17"/>
        <v>0</v>
      </c>
      <c r="AP61" s="158">
        <f t="shared" si="17"/>
        <v>0</v>
      </c>
      <c r="AQ61" s="158">
        <f t="shared" si="17"/>
        <v>0</v>
      </c>
      <c r="AR61" s="158">
        <f t="shared" si="17"/>
        <v>0</v>
      </c>
      <c r="AS61" s="158">
        <f t="shared" si="17"/>
        <v>0</v>
      </c>
      <c r="AT61" s="158">
        <f t="shared" si="17"/>
        <v>0</v>
      </c>
      <c r="AU61" s="158">
        <f t="shared" si="17"/>
        <v>0</v>
      </c>
      <c r="AV61" s="158">
        <f t="shared" si="17"/>
        <v>10884</v>
      </c>
    </row>
    <row r="62" spans="1:52" s="159" customFormat="1">
      <c r="A62" s="154"/>
      <c r="B62" s="155" t="str">
        <f t="shared" si="15"/>
        <v>11　空調・換気設備等</v>
      </c>
      <c r="C62" s="156"/>
      <c r="D62" s="156"/>
      <c r="E62" s="156"/>
      <c r="F62" s="99"/>
      <c r="G62" s="99"/>
      <c r="H62" s="99"/>
      <c r="I62" s="99"/>
      <c r="J62" s="101"/>
      <c r="K62" s="101"/>
      <c r="L62" s="101"/>
      <c r="M62" s="101"/>
      <c r="N62" s="101"/>
      <c r="O62" s="101"/>
      <c r="P62" s="101"/>
      <c r="Q62" s="157"/>
      <c r="R62" s="158">
        <f t="shared" ref="R62:AV70" si="18">R16</f>
        <v>0</v>
      </c>
      <c r="S62" s="158">
        <f t="shared" si="18"/>
        <v>0</v>
      </c>
      <c r="T62" s="158">
        <f t="shared" si="18"/>
        <v>0</v>
      </c>
      <c r="U62" s="158">
        <f t="shared" si="18"/>
        <v>0</v>
      </c>
      <c r="V62" s="158">
        <f t="shared" si="18"/>
        <v>0</v>
      </c>
      <c r="W62" s="158">
        <f t="shared" si="18"/>
        <v>260</v>
      </c>
      <c r="X62" s="158">
        <f t="shared" si="18"/>
        <v>0</v>
      </c>
      <c r="Y62" s="158">
        <f t="shared" si="18"/>
        <v>0</v>
      </c>
      <c r="Z62" s="158">
        <f t="shared" si="18"/>
        <v>0</v>
      </c>
      <c r="AA62" s="158">
        <f t="shared" si="18"/>
        <v>0</v>
      </c>
      <c r="AB62" s="158">
        <f t="shared" si="18"/>
        <v>0</v>
      </c>
      <c r="AC62" s="158">
        <f t="shared" si="18"/>
        <v>0</v>
      </c>
      <c r="AD62" s="158">
        <f t="shared" si="18"/>
        <v>0</v>
      </c>
      <c r="AE62" s="158">
        <f t="shared" si="18"/>
        <v>0</v>
      </c>
      <c r="AF62" s="158">
        <f t="shared" si="18"/>
        <v>0</v>
      </c>
      <c r="AG62" s="158">
        <f t="shared" si="18"/>
        <v>0</v>
      </c>
      <c r="AH62" s="158">
        <f t="shared" si="18"/>
        <v>0</v>
      </c>
      <c r="AI62" s="158">
        <f t="shared" si="18"/>
        <v>0</v>
      </c>
      <c r="AJ62" s="158">
        <f t="shared" si="18"/>
        <v>0</v>
      </c>
      <c r="AK62" s="158">
        <f t="shared" si="18"/>
        <v>0</v>
      </c>
      <c r="AL62" s="158">
        <f t="shared" si="18"/>
        <v>260</v>
      </c>
      <c r="AM62" s="158">
        <f t="shared" si="18"/>
        <v>0</v>
      </c>
      <c r="AN62" s="158">
        <f t="shared" si="18"/>
        <v>0</v>
      </c>
      <c r="AO62" s="158">
        <f t="shared" si="18"/>
        <v>0</v>
      </c>
      <c r="AP62" s="158">
        <f t="shared" si="18"/>
        <v>0</v>
      </c>
      <c r="AQ62" s="158">
        <f t="shared" si="18"/>
        <v>0</v>
      </c>
      <c r="AR62" s="158">
        <f t="shared" si="18"/>
        <v>1857</v>
      </c>
      <c r="AS62" s="158">
        <f t="shared" si="18"/>
        <v>0</v>
      </c>
      <c r="AT62" s="158">
        <f t="shared" si="18"/>
        <v>0</v>
      </c>
      <c r="AU62" s="158">
        <f t="shared" si="18"/>
        <v>0</v>
      </c>
      <c r="AV62" s="158">
        <f t="shared" si="18"/>
        <v>2377</v>
      </c>
    </row>
    <row r="63" spans="1:52" s="159" customFormat="1">
      <c r="A63" s="154"/>
      <c r="B63" s="155" t="str">
        <f t="shared" si="15"/>
        <v>12　電灯設備等</v>
      </c>
      <c r="C63" s="156"/>
      <c r="D63" s="156"/>
      <c r="E63" s="156"/>
      <c r="F63" s="99"/>
      <c r="G63" s="99"/>
      <c r="H63" s="99"/>
      <c r="I63" s="99"/>
      <c r="J63" s="101"/>
      <c r="K63" s="101"/>
      <c r="L63" s="101"/>
      <c r="M63" s="101"/>
      <c r="N63" s="101"/>
      <c r="O63" s="101"/>
      <c r="P63" s="101"/>
      <c r="Q63" s="157"/>
      <c r="R63" s="158">
        <f t="shared" si="18"/>
        <v>0</v>
      </c>
      <c r="S63" s="158">
        <f t="shared" si="18"/>
        <v>0</v>
      </c>
      <c r="T63" s="158">
        <f t="shared" si="18"/>
        <v>0</v>
      </c>
      <c r="U63" s="158">
        <f t="shared" si="18"/>
        <v>0</v>
      </c>
      <c r="V63" s="158">
        <f t="shared" si="18"/>
        <v>0</v>
      </c>
      <c r="W63" s="158">
        <f t="shared" si="18"/>
        <v>0</v>
      </c>
      <c r="X63" s="158">
        <f t="shared" si="18"/>
        <v>0</v>
      </c>
      <c r="Y63" s="158">
        <f t="shared" si="18"/>
        <v>0</v>
      </c>
      <c r="Z63" s="158">
        <f t="shared" si="18"/>
        <v>0</v>
      </c>
      <c r="AA63" s="158">
        <f t="shared" si="18"/>
        <v>0</v>
      </c>
      <c r="AB63" s="158">
        <f t="shared" si="18"/>
        <v>11211</v>
      </c>
      <c r="AC63" s="158">
        <f t="shared" si="18"/>
        <v>0</v>
      </c>
      <c r="AD63" s="158">
        <f t="shared" si="18"/>
        <v>0</v>
      </c>
      <c r="AE63" s="158">
        <f t="shared" si="18"/>
        <v>0</v>
      </c>
      <c r="AF63" s="158">
        <f t="shared" si="18"/>
        <v>0</v>
      </c>
      <c r="AG63" s="158">
        <f t="shared" si="18"/>
        <v>0</v>
      </c>
      <c r="AH63" s="158">
        <f t="shared" si="18"/>
        <v>0</v>
      </c>
      <c r="AI63" s="158">
        <f t="shared" si="18"/>
        <v>0</v>
      </c>
      <c r="AJ63" s="158">
        <f t="shared" si="18"/>
        <v>0</v>
      </c>
      <c r="AK63" s="158">
        <f t="shared" si="18"/>
        <v>0</v>
      </c>
      <c r="AL63" s="158">
        <f t="shared" si="18"/>
        <v>3546</v>
      </c>
      <c r="AM63" s="158">
        <f t="shared" si="18"/>
        <v>0</v>
      </c>
      <c r="AN63" s="158">
        <f t="shared" si="18"/>
        <v>0</v>
      </c>
      <c r="AO63" s="158">
        <f t="shared" si="18"/>
        <v>0</v>
      </c>
      <c r="AP63" s="158">
        <f t="shared" si="18"/>
        <v>0</v>
      </c>
      <c r="AQ63" s="158">
        <f t="shared" si="18"/>
        <v>0</v>
      </c>
      <c r="AR63" s="158">
        <f t="shared" si="18"/>
        <v>0</v>
      </c>
      <c r="AS63" s="158">
        <f t="shared" si="18"/>
        <v>0</v>
      </c>
      <c r="AT63" s="158">
        <f t="shared" si="18"/>
        <v>0</v>
      </c>
      <c r="AU63" s="158">
        <f t="shared" si="18"/>
        <v>0</v>
      </c>
      <c r="AV63" s="158">
        <f t="shared" si="18"/>
        <v>14757</v>
      </c>
    </row>
    <row r="64" spans="1:52" s="159" customFormat="1">
      <c r="A64" s="154"/>
      <c r="B64" s="155" t="str">
        <f t="shared" si="15"/>
        <v>13　情報・通信設備</v>
      </c>
      <c r="C64" s="156"/>
      <c r="D64" s="156"/>
      <c r="E64" s="156"/>
      <c r="F64" s="99"/>
      <c r="G64" s="99"/>
      <c r="H64" s="99"/>
      <c r="I64" s="99"/>
      <c r="J64" s="101"/>
      <c r="K64" s="101"/>
      <c r="L64" s="101"/>
      <c r="M64" s="101"/>
      <c r="N64" s="101"/>
      <c r="O64" s="101"/>
      <c r="P64" s="101"/>
      <c r="Q64" s="157"/>
      <c r="R64" s="158">
        <f t="shared" si="18"/>
        <v>0</v>
      </c>
      <c r="S64" s="158">
        <f t="shared" si="18"/>
        <v>0</v>
      </c>
      <c r="T64" s="158">
        <f t="shared" si="18"/>
        <v>0</v>
      </c>
      <c r="U64" s="158">
        <f t="shared" si="18"/>
        <v>0</v>
      </c>
      <c r="V64" s="158">
        <f t="shared" si="18"/>
        <v>0</v>
      </c>
      <c r="W64" s="158">
        <f t="shared" si="18"/>
        <v>15530</v>
      </c>
      <c r="X64" s="158">
        <f t="shared" si="18"/>
        <v>0</v>
      </c>
      <c r="Y64" s="158">
        <f t="shared" si="18"/>
        <v>0</v>
      </c>
      <c r="Z64" s="158">
        <f t="shared" si="18"/>
        <v>0</v>
      </c>
      <c r="AA64" s="158">
        <f t="shared" si="18"/>
        <v>0</v>
      </c>
      <c r="AB64" s="158">
        <f t="shared" si="18"/>
        <v>0</v>
      </c>
      <c r="AC64" s="158">
        <f t="shared" si="18"/>
        <v>0</v>
      </c>
      <c r="AD64" s="158">
        <f t="shared" si="18"/>
        <v>0</v>
      </c>
      <c r="AE64" s="158">
        <f t="shared" si="18"/>
        <v>0</v>
      </c>
      <c r="AF64" s="158">
        <f t="shared" si="18"/>
        <v>0</v>
      </c>
      <c r="AG64" s="158">
        <f t="shared" si="18"/>
        <v>0</v>
      </c>
      <c r="AH64" s="158">
        <f t="shared" si="18"/>
        <v>0</v>
      </c>
      <c r="AI64" s="158">
        <f t="shared" si="18"/>
        <v>0</v>
      </c>
      <c r="AJ64" s="158">
        <f t="shared" si="18"/>
        <v>0</v>
      </c>
      <c r="AK64" s="158">
        <f t="shared" si="18"/>
        <v>0</v>
      </c>
      <c r="AL64" s="158">
        <f t="shared" si="18"/>
        <v>15730</v>
      </c>
      <c r="AM64" s="158">
        <f t="shared" si="18"/>
        <v>0</v>
      </c>
      <c r="AN64" s="158">
        <f t="shared" si="18"/>
        <v>0</v>
      </c>
      <c r="AO64" s="158">
        <f t="shared" si="18"/>
        <v>0</v>
      </c>
      <c r="AP64" s="158">
        <f t="shared" si="18"/>
        <v>0</v>
      </c>
      <c r="AQ64" s="158">
        <f t="shared" si="18"/>
        <v>0</v>
      </c>
      <c r="AR64" s="158">
        <f t="shared" si="18"/>
        <v>0</v>
      </c>
      <c r="AS64" s="158">
        <f t="shared" si="18"/>
        <v>0</v>
      </c>
      <c r="AT64" s="158">
        <f t="shared" si="18"/>
        <v>0</v>
      </c>
      <c r="AU64" s="158">
        <f t="shared" si="18"/>
        <v>0</v>
      </c>
      <c r="AV64" s="158">
        <f t="shared" si="18"/>
        <v>31260</v>
      </c>
    </row>
    <row r="65" spans="1:52" s="159" customFormat="1">
      <c r="A65" s="154"/>
      <c r="B65" s="155" t="str">
        <f t="shared" si="15"/>
        <v>14　消防用設備</v>
      </c>
      <c r="C65" s="156"/>
      <c r="D65" s="156"/>
      <c r="E65" s="156"/>
      <c r="F65" s="99"/>
      <c r="G65" s="99"/>
      <c r="H65" s="99"/>
      <c r="I65" s="99"/>
      <c r="J65" s="101"/>
      <c r="K65" s="101"/>
      <c r="L65" s="101"/>
      <c r="M65" s="101"/>
      <c r="N65" s="101"/>
      <c r="O65" s="101"/>
      <c r="P65" s="101"/>
      <c r="Q65" s="157"/>
      <c r="R65" s="158">
        <f t="shared" si="18"/>
        <v>0</v>
      </c>
      <c r="S65" s="158">
        <f t="shared" si="18"/>
        <v>0</v>
      </c>
      <c r="T65" s="158">
        <f t="shared" si="18"/>
        <v>0</v>
      </c>
      <c r="U65" s="158">
        <f t="shared" si="18"/>
        <v>0</v>
      </c>
      <c r="V65" s="158">
        <f t="shared" si="18"/>
        <v>0</v>
      </c>
      <c r="W65" s="158">
        <f t="shared" si="18"/>
        <v>0</v>
      </c>
      <c r="X65" s="158">
        <f t="shared" si="18"/>
        <v>0</v>
      </c>
      <c r="Y65" s="158">
        <f t="shared" si="18"/>
        <v>0</v>
      </c>
      <c r="Z65" s="158">
        <f t="shared" si="18"/>
        <v>0</v>
      </c>
      <c r="AA65" s="158">
        <f t="shared" si="18"/>
        <v>0</v>
      </c>
      <c r="AB65" s="158">
        <f t="shared" si="18"/>
        <v>3032</v>
      </c>
      <c r="AC65" s="158">
        <f t="shared" si="18"/>
        <v>0</v>
      </c>
      <c r="AD65" s="158">
        <f t="shared" si="18"/>
        <v>0</v>
      </c>
      <c r="AE65" s="158">
        <f t="shared" si="18"/>
        <v>0</v>
      </c>
      <c r="AF65" s="158">
        <f t="shared" si="18"/>
        <v>0</v>
      </c>
      <c r="AG65" s="158">
        <f t="shared" si="18"/>
        <v>0</v>
      </c>
      <c r="AH65" s="158">
        <f t="shared" si="18"/>
        <v>0</v>
      </c>
      <c r="AI65" s="158">
        <f t="shared" si="18"/>
        <v>0</v>
      </c>
      <c r="AJ65" s="158">
        <f t="shared" si="18"/>
        <v>0</v>
      </c>
      <c r="AK65" s="158">
        <f t="shared" si="18"/>
        <v>0</v>
      </c>
      <c r="AL65" s="158">
        <f t="shared" si="18"/>
        <v>34003.5</v>
      </c>
      <c r="AM65" s="158">
        <f t="shared" si="18"/>
        <v>0</v>
      </c>
      <c r="AN65" s="158">
        <f t="shared" si="18"/>
        <v>0</v>
      </c>
      <c r="AO65" s="158">
        <f t="shared" si="18"/>
        <v>0</v>
      </c>
      <c r="AP65" s="158">
        <f t="shared" si="18"/>
        <v>0</v>
      </c>
      <c r="AQ65" s="158">
        <f t="shared" si="18"/>
        <v>0</v>
      </c>
      <c r="AR65" s="158">
        <f t="shared" si="18"/>
        <v>360</v>
      </c>
      <c r="AS65" s="158">
        <f t="shared" si="18"/>
        <v>0</v>
      </c>
      <c r="AT65" s="158">
        <f t="shared" si="18"/>
        <v>0</v>
      </c>
      <c r="AU65" s="158">
        <f t="shared" si="18"/>
        <v>0</v>
      </c>
      <c r="AV65" s="158">
        <f t="shared" si="18"/>
        <v>37395.5</v>
      </c>
    </row>
    <row r="66" spans="1:52" s="159" customFormat="1">
      <c r="A66" s="154"/>
      <c r="B66" s="155" t="str">
        <f t="shared" si="15"/>
        <v>15　昇降機設備</v>
      </c>
      <c r="C66" s="156"/>
      <c r="D66" s="156"/>
      <c r="E66" s="156"/>
      <c r="F66" s="99"/>
      <c r="G66" s="99"/>
      <c r="H66" s="99"/>
      <c r="I66" s="99"/>
      <c r="J66" s="101"/>
      <c r="K66" s="101"/>
      <c r="L66" s="101"/>
      <c r="M66" s="101"/>
      <c r="N66" s="101"/>
      <c r="O66" s="101"/>
      <c r="P66" s="101"/>
      <c r="Q66" s="157"/>
      <c r="R66" s="158">
        <f t="shared" si="18"/>
        <v>1000</v>
      </c>
      <c r="S66" s="158">
        <f t="shared" si="18"/>
        <v>0</v>
      </c>
      <c r="T66" s="158">
        <f t="shared" si="18"/>
        <v>0</v>
      </c>
      <c r="U66" s="158">
        <f t="shared" si="18"/>
        <v>0</v>
      </c>
      <c r="V66" s="158">
        <f t="shared" si="18"/>
        <v>0</v>
      </c>
      <c r="W66" s="158">
        <f t="shared" si="18"/>
        <v>0</v>
      </c>
      <c r="X66" s="158">
        <f t="shared" si="18"/>
        <v>0</v>
      </c>
      <c r="Y66" s="158">
        <f t="shared" si="18"/>
        <v>0</v>
      </c>
      <c r="Z66" s="158">
        <f t="shared" si="18"/>
        <v>1000</v>
      </c>
      <c r="AA66" s="158">
        <f t="shared" si="18"/>
        <v>0</v>
      </c>
      <c r="AB66" s="158">
        <f t="shared" si="18"/>
        <v>0</v>
      </c>
      <c r="AC66" s="158">
        <f t="shared" si="18"/>
        <v>0</v>
      </c>
      <c r="AD66" s="158">
        <f t="shared" si="18"/>
        <v>0</v>
      </c>
      <c r="AE66" s="158">
        <f t="shared" si="18"/>
        <v>0</v>
      </c>
      <c r="AF66" s="158">
        <f t="shared" si="18"/>
        <v>0</v>
      </c>
      <c r="AG66" s="158">
        <f t="shared" si="18"/>
        <v>0</v>
      </c>
      <c r="AH66" s="158">
        <f t="shared" si="18"/>
        <v>1000</v>
      </c>
      <c r="AI66" s="158">
        <f t="shared" si="18"/>
        <v>0</v>
      </c>
      <c r="AJ66" s="158">
        <f t="shared" si="18"/>
        <v>0</v>
      </c>
      <c r="AK66" s="158">
        <f t="shared" si="18"/>
        <v>0</v>
      </c>
      <c r="AL66" s="158">
        <f t="shared" si="18"/>
        <v>28160</v>
      </c>
      <c r="AM66" s="158">
        <f t="shared" si="18"/>
        <v>0</v>
      </c>
      <c r="AN66" s="158">
        <f t="shared" si="18"/>
        <v>0</v>
      </c>
      <c r="AO66" s="158">
        <f t="shared" si="18"/>
        <v>0</v>
      </c>
      <c r="AP66" s="158">
        <f t="shared" si="18"/>
        <v>0</v>
      </c>
      <c r="AQ66" s="158">
        <f t="shared" si="18"/>
        <v>0</v>
      </c>
      <c r="AR66" s="158">
        <f t="shared" si="18"/>
        <v>0</v>
      </c>
      <c r="AS66" s="158">
        <f t="shared" si="18"/>
        <v>0</v>
      </c>
      <c r="AT66" s="158">
        <f t="shared" si="18"/>
        <v>1000</v>
      </c>
      <c r="AU66" s="158">
        <f t="shared" si="18"/>
        <v>0</v>
      </c>
      <c r="AV66" s="158">
        <f t="shared" si="18"/>
        <v>32160</v>
      </c>
    </row>
    <row r="67" spans="1:52" s="159" customFormat="1">
      <c r="A67" s="154"/>
      <c r="B67" s="155" t="str">
        <f t="shared" si="15"/>
        <v>16　立体駐車場設備</v>
      </c>
      <c r="C67" s="156"/>
      <c r="D67" s="156"/>
      <c r="E67" s="156"/>
      <c r="F67" s="99"/>
      <c r="G67" s="99"/>
      <c r="H67" s="99"/>
      <c r="I67" s="99"/>
      <c r="J67" s="101"/>
      <c r="K67" s="101"/>
      <c r="L67" s="101"/>
      <c r="M67" s="101"/>
      <c r="N67" s="101"/>
      <c r="O67" s="101"/>
      <c r="P67" s="101"/>
      <c r="Q67" s="157"/>
      <c r="R67" s="158">
        <f t="shared" si="18"/>
        <v>0</v>
      </c>
      <c r="S67" s="158">
        <f t="shared" si="18"/>
        <v>0</v>
      </c>
      <c r="T67" s="158">
        <f t="shared" si="18"/>
        <v>0</v>
      </c>
      <c r="U67" s="158">
        <f t="shared" si="18"/>
        <v>0</v>
      </c>
      <c r="V67" s="158">
        <f t="shared" si="18"/>
        <v>0</v>
      </c>
      <c r="W67" s="158">
        <f t="shared" si="18"/>
        <v>0</v>
      </c>
      <c r="X67" s="158">
        <f t="shared" si="18"/>
        <v>0</v>
      </c>
      <c r="Y67" s="158">
        <f t="shared" si="18"/>
        <v>0</v>
      </c>
      <c r="Z67" s="158">
        <f t="shared" si="18"/>
        <v>0</v>
      </c>
      <c r="AA67" s="158">
        <f t="shared" si="18"/>
        <v>0</v>
      </c>
      <c r="AB67" s="158">
        <f t="shared" si="18"/>
        <v>0</v>
      </c>
      <c r="AC67" s="158">
        <f t="shared" si="18"/>
        <v>0</v>
      </c>
      <c r="AD67" s="158">
        <f t="shared" si="18"/>
        <v>0</v>
      </c>
      <c r="AE67" s="158">
        <f t="shared" si="18"/>
        <v>0</v>
      </c>
      <c r="AF67" s="158">
        <f t="shared" si="18"/>
        <v>0</v>
      </c>
      <c r="AG67" s="158">
        <f t="shared" si="18"/>
        <v>0</v>
      </c>
      <c r="AH67" s="158">
        <f t="shared" si="18"/>
        <v>0</v>
      </c>
      <c r="AI67" s="158">
        <f t="shared" si="18"/>
        <v>0</v>
      </c>
      <c r="AJ67" s="158">
        <f t="shared" si="18"/>
        <v>0</v>
      </c>
      <c r="AK67" s="158">
        <f t="shared" si="18"/>
        <v>0</v>
      </c>
      <c r="AL67" s="158">
        <f t="shared" si="18"/>
        <v>0</v>
      </c>
      <c r="AM67" s="158">
        <f t="shared" si="18"/>
        <v>0</v>
      </c>
      <c r="AN67" s="158">
        <f t="shared" si="18"/>
        <v>0</v>
      </c>
      <c r="AO67" s="158">
        <f t="shared" si="18"/>
        <v>0</v>
      </c>
      <c r="AP67" s="158">
        <f t="shared" si="18"/>
        <v>0</v>
      </c>
      <c r="AQ67" s="158">
        <f t="shared" si="18"/>
        <v>0</v>
      </c>
      <c r="AR67" s="158">
        <f t="shared" si="18"/>
        <v>0</v>
      </c>
      <c r="AS67" s="158">
        <f t="shared" si="18"/>
        <v>0</v>
      </c>
      <c r="AT67" s="158">
        <f t="shared" si="18"/>
        <v>0</v>
      </c>
      <c r="AU67" s="158">
        <f t="shared" si="18"/>
        <v>0</v>
      </c>
      <c r="AV67" s="158">
        <f t="shared" si="18"/>
        <v>0</v>
      </c>
    </row>
    <row r="68" spans="1:52" s="159" customFormat="1">
      <c r="A68" s="154"/>
      <c r="B68" s="155" t="str">
        <f t="shared" si="15"/>
        <v>17　外構・附属施設</v>
      </c>
      <c r="C68" s="156"/>
      <c r="D68" s="156"/>
      <c r="E68" s="156"/>
      <c r="F68" s="99"/>
      <c r="G68" s="99"/>
      <c r="H68" s="99"/>
      <c r="I68" s="99"/>
      <c r="J68" s="101"/>
      <c r="K68" s="101"/>
      <c r="L68" s="101"/>
      <c r="M68" s="101"/>
      <c r="N68" s="101"/>
      <c r="O68" s="101"/>
      <c r="P68" s="101"/>
      <c r="Q68" s="157"/>
      <c r="R68" s="158">
        <f t="shared" si="18"/>
        <v>0</v>
      </c>
      <c r="S68" s="158">
        <f t="shared" si="18"/>
        <v>0</v>
      </c>
      <c r="T68" s="158">
        <f t="shared" si="18"/>
        <v>0</v>
      </c>
      <c r="U68" s="158">
        <f t="shared" si="18"/>
        <v>0</v>
      </c>
      <c r="V68" s="158">
        <f t="shared" si="18"/>
        <v>0</v>
      </c>
      <c r="W68" s="158">
        <f t="shared" si="18"/>
        <v>0</v>
      </c>
      <c r="X68" s="158">
        <f t="shared" si="18"/>
        <v>2760</v>
      </c>
      <c r="Y68" s="158">
        <f t="shared" si="18"/>
        <v>0</v>
      </c>
      <c r="Z68" s="158">
        <f t="shared" si="18"/>
        <v>0</v>
      </c>
      <c r="AA68" s="158">
        <f t="shared" si="18"/>
        <v>0</v>
      </c>
      <c r="AB68" s="158">
        <f t="shared" si="18"/>
        <v>0</v>
      </c>
      <c r="AC68" s="158">
        <f t="shared" si="18"/>
        <v>0</v>
      </c>
      <c r="AD68" s="158">
        <f t="shared" si="18"/>
        <v>0</v>
      </c>
      <c r="AE68" s="158">
        <f t="shared" si="18"/>
        <v>0</v>
      </c>
      <c r="AF68" s="158">
        <f t="shared" si="18"/>
        <v>0</v>
      </c>
      <c r="AG68" s="158">
        <f t="shared" si="18"/>
        <v>0</v>
      </c>
      <c r="AH68" s="158">
        <f t="shared" si="18"/>
        <v>0</v>
      </c>
      <c r="AI68" s="158">
        <f t="shared" si="18"/>
        <v>0</v>
      </c>
      <c r="AJ68" s="158">
        <f t="shared" si="18"/>
        <v>0</v>
      </c>
      <c r="AK68" s="158">
        <f t="shared" si="18"/>
        <v>0</v>
      </c>
      <c r="AL68" s="158">
        <f t="shared" si="18"/>
        <v>3108</v>
      </c>
      <c r="AM68" s="158">
        <f t="shared" si="18"/>
        <v>2760</v>
      </c>
      <c r="AN68" s="158">
        <f t="shared" si="18"/>
        <v>0</v>
      </c>
      <c r="AO68" s="158">
        <f t="shared" si="18"/>
        <v>0</v>
      </c>
      <c r="AP68" s="158">
        <f t="shared" si="18"/>
        <v>0</v>
      </c>
      <c r="AQ68" s="158">
        <f t="shared" si="18"/>
        <v>0</v>
      </c>
      <c r="AR68" s="158">
        <f t="shared" si="18"/>
        <v>0</v>
      </c>
      <c r="AS68" s="158">
        <f t="shared" si="18"/>
        <v>0</v>
      </c>
      <c r="AT68" s="158">
        <f t="shared" si="18"/>
        <v>0</v>
      </c>
      <c r="AU68" s="158">
        <f t="shared" si="18"/>
        <v>0</v>
      </c>
      <c r="AV68" s="158">
        <f t="shared" si="18"/>
        <v>8628</v>
      </c>
    </row>
    <row r="69" spans="1:52" s="159" customFormat="1">
      <c r="A69" s="154"/>
      <c r="B69" s="155" t="str">
        <f t="shared" si="15"/>
        <v>18　調査・診断、設計、工事監理等費用</v>
      </c>
      <c r="C69" s="156"/>
      <c r="D69" s="156"/>
      <c r="E69" s="156"/>
      <c r="F69" s="99"/>
      <c r="G69" s="99"/>
      <c r="H69" s="99"/>
      <c r="I69" s="99"/>
      <c r="J69" s="101"/>
      <c r="K69" s="101"/>
      <c r="L69" s="101"/>
      <c r="M69" s="101"/>
      <c r="N69" s="101"/>
      <c r="O69" s="101"/>
      <c r="P69" s="101"/>
      <c r="Q69" s="157"/>
      <c r="R69" s="158">
        <f t="shared" si="18"/>
        <v>0</v>
      </c>
      <c r="S69" s="158">
        <f t="shared" si="18"/>
        <v>0</v>
      </c>
      <c r="T69" s="158">
        <f t="shared" si="18"/>
        <v>0</v>
      </c>
      <c r="U69" s="158">
        <f t="shared" si="18"/>
        <v>1860</v>
      </c>
      <c r="V69" s="158">
        <f t="shared" si="18"/>
        <v>1330</v>
      </c>
      <c r="W69" s="158">
        <f t="shared" si="18"/>
        <v>0</v>
      </c>
      <c r="X69" s="158">
        <f t="shared" si="18"/>
        <v>0</v>
      </c>
      <c r="Y69" s="158">
        <f t="shared" si="18"/>
        <v>0</v>
      </c>
      <c r="Z69" s="158">
        <f t="shared" si="18"/>
        <v>0</v>
      </c>
      <c r="AA69" s="158">
        <f t="shared" si="18"/>
        <v>0</v>
      </c>
      <c r="AB69" s="158">
        <f t="shared" si="18"/>
        <v>0</v>
      </c>
      <c r="AC69" s="158">
        <f t="shared" si="18"/>
        <v>0</v>
      </c>
      <c r="AD69" s="158">
        <f t="shared" si="18"/>
        <v>0</v>
      </c>
      <c r="AE69" s="158">
        <f t="shared" si="18"/>
        <v>0</v>
      </c>
      <c r="AF69" s="158">
        <f t="shared" si="18"/>
        <v>0</v>
      </c>
      <c r="AG69" s="158">
        <f t="shared" si="18"/>
        <v>0</v>
      </c>
      <c r="AH69" s="158">
        <f t="shared" si="18"/>
        <v>0</v>
      </c>
      <c r="AI69" s="158">
        <f t="shared" si="18"/>
        <v>0</v>
      </c>
      <c r="AJ69" s="158">
        <f t="shared" si="18"/>
        <v>1860</v>
      </c>
      <c r="AK69" s="158">
        <f t="shared" si="18"/>
        <v>2830</v>
      </c>
      <c r="AL69" s="158">
        <f t="shared" si="18"/>
        <v>1200</v>
      </c>
      <c r="AM69" s="158">
        <f t="shared" si="18"/>
        <v>0</v>
      </c>
      <c r="AN69" s="158">
        <f t="shared" si="18"/>
        <v>0</v>
      </c>
      <c r="AO69" s="158">
        <f t="shared" si="18"/>
        <v>0</v>
      </c>
      <c r="AP69" s="158">
        <f t="shared" si="18"/>
        <v>0</v>
      </c>
      <c r="AQ69" s="158">
        <f t="shared" si="18"/>
        <v>0</v>
      </c>
      <c r="AR69" s="158">
        <f t="shared" si="18"/>
        <v>0</v>
      </c>
      <c r="AS69" s="158">
        <f t="shared" si="18"/>
        <v>0</v>
      </c>
      <c r="AT69" s="158">
        <f t="shared" si="18"/>
        <v>0</v>
      </c>
      <c r="AU69" s="158">
        <f t="shared" si="18"/>
        <v>0</v>
      </c>
      <c r="AV69" s="158">
        <f t="shared" si="18"/>
        <v>9080</v>
      </c>
    </row>
    <row r="70" spans="1:52" s="400" customFormat="1">
      <c r="A70" s="391"/>
      <c r="B70" s="392" t="str">
        <f t="shared" si="15"/>
        <v>19　長期修繕計画作成費用</v>
      </c>
      <c r="C70" s="393"/>
      <c r="D70" s="393"/>
      <c r="E70" s="393"/>
      <c r="F70" s="394"/>
      <c r="G70" s="395"/>
      <c r="H70" s="396"/>
      <c r="I70" s="395"/>
      <c r="J70" s="397"/>
      <c r="K70" s="397"/>
      <c r="L70" s="397"/>
      <c r="M70" s="397"/>
      <c r="N70" s="397"/>
      <c r="O70" s="397"/>
      <c r="P70" s="397"/>
      <c r="Q70" s="398"/>
      <c r="R70" s="399">
        <f t="shared" si="18"/>
        <v>552</v>
      </c>
      <c r="S70" s="399">
        <f t="shared" si="18"/>
        <v>0</v>
      </c>
      <c r="T70" s="399">
        <f t="shared" si="18"/>
        <v>0</v>
      </c>
      <c r="U70" s="399">
        <f t="shared" si="18"/>
        <v>0</v>
      </c>
      <c r="V70" s="399">
        <f t="shared" si="18"/>
        <v>0</v>
      </c>
      <c r="W70" s="399">
        <f t="shared" si="18"/>
        <v>552</v>
      </c>
      <c r="X70" s="399">
        <f t="shared" si="18"/>
        <v>0</v>
      </c>
      <c r="Y70" s="399">
        <f t="shared" ref="Y70:AV70" si="19">Y24</f>
        <v>0</v>
      </c>
      <c r="Z70" s="399">
        <f t="shared" si="19"/>
        <v>0</v>
      </c>
      <c r="AA70" s="399">
        <f t="shared" si="19"/>
        <v>0</v>
      </c>
      <c r="AB70" s="399">
        <f t="shared" si="19"/>
        <v>552</v>
      </c>
      <c r="AC70" s="399">
        <f t="shared" si="19"/>
        <v>0</v>
      </c>
      <c r="AD70" s="399">
        <f t="shared" si="19"/>
        <v>0</v>
      </c>
      <c r="AE70" s="399">
        <f t="shared" si="19"/>
        <v>0</v>
      </c>
      <c r="AF70" s="399">
        <f t="shared" si="19"/>
        <v>0</v>
      </c>
      <c r="AG70" s="399">
        <f t="shared" si="19"/>
        <v>552</v>
      </c>
      <c r="AH70" s="399">
        <f t="shared" si="19"/>
        <v>0</v>
      </c>
      <c r="AI70" s="399">
        <f t="shared" si="19"/>
        <v>0</v>
      </c>
      <c r="AJ70" s="399">
        <f t="shared" si="19"/>
        <v>0</v>
      </c>
      <c r="AK70" s="399">
        <f t="shared" si="19"/>
        <v>0</v>
      </c>
      <c r="AL70" s="399">
        <f t="shared" si="19"/>
        <v>552</v>
      </c>
      <c r="AM70" s="399">
        <f t="shared" si="19"/>
        <v>0</v>
      </c>
      <c r="AN70" s="399">
        <f t="shared" si="19"/>
        <v>0</v>
      </c>
      <c r="AO70" s="399">
        <f t="shared" si="19"/>
        <v>0</v>
      </c>
      <c r="AP70" s="399">
        <f t="shared" si="19"/>
        <v>0</v>
      </c>
      <c r="AQ70" s="399">
        <f t="shared" si="19"/>
        <v>552</v>
      </c>
      <c r="AR70" s="399">
        <f t="shared" si="19"/>
        <v>0</v>
      </c>
      <c r="AS70" s="399">
        <f t="shared" si="19"/>
        <v>0</v>
      </c>
      <c r="AT70" s="399">
        <f t="shared" si="19"/>
        <v>0</v>
      </c>
      <c r="AU70" s="399">
        <f t="shared" si="19"/>
        <v>0</v>
      </c>
      <c r="AV70" s="399">
        <f t="shared" si="19"/>
        <v>3312</v>
      </c>
    </row>
    <row r="71" spans="1:52">
      <c r="B71" s="160" t="str">
        <f t="shared" si="15"/>
        <v>小計</v>
      </c>
      <c r="R71" s="158">
        <f t="shared" ref="R71:AV79" si="20">R25</f>
        <v>1552</v>
      </c>
      <c r="S71" s="158">
        <f t="shared" si="20"/>
        <v>1812</v>
      </c>
      <c r="T71" s="158">
        <f t="shared" si="20"/>
        <v>1488.2560000000001</v>
      </c>
      <c r="U71" s="158">
        <f t="shared" si="20"/>
        <v>1860</v>
      </c>
      <c r="V71" s="158">
        <f t="shared" si="20"/>
        <v>75244.77</v>
      </c>
      <c r="W71" s="158">
        <f t="shared" si="20"/>
        <v>16342</v>
      </c>
      <c r="X71" s="158">
        <f t="shared" si="20"/>
        <v>11600</v>
      </c>
      <c r="Y71" s="158">
        <f t="shared" si="20"/>
        <v>0</v>
      </c>
      <c r="Z71" s="158">
        <f t="shared" si="20"/>
        <v>1000</v>
      </c>
      <c r="AA71" s="158">
        <f t="shared" si="20"/>
        <v>4605.53</v>
      </c>
      <c r="AB71" s="158">
        <f t="shared" si="20"/>
        <v>14795</v>
      </c>
      <c r="AC71" s="158">
        <f t="shared" si="20"/>
        <v>0</v>
      </c>
      <c r="AD71" s="158">
        <f t="shared" si="20"/>
        <v>1488.2560000000001</v>
      </c>
      <c r="AE71" s="158">
        <f t="shared" si="20"/>
        <v>0</v>
      </c>
      <c r="AF71" s="158">
        <f t="shared" si="20"/>
        <v>12273.029999999999</v>
      </c>
      <c r="AG71" s="158">
        <f t="shared" si="20"/>
        <v>552</v>
      </c>
      <c r="AH71" s="158">
        <f t="shared" si="20"/>
        <v>1000</v>
      </c>
      <c r="AI71" s="158">
        <f t="shared" si="20"/>
        <v>1812</v>
      </c>
      <c r="AJ71" s="158">
        <f t="shared" si="20"/>
        <v>1860</v>
      </c>
      <c r="AK71" s="158">
        <f t="shared" si="20"/>
        <v>80907.34</v>
      </c>
      <c r="AL71" s="158">
        <f t="shared" si="20"/>
        <v>231731.07500000001</v>
      </c>
      <c r="AM71" s="158">
        <f t="shared" si="20"/>
        <v>2760</v>
      </c>
      <c r="AN71" s="158">
        <f t="shared" si="20"/>
        <v>10328.255999999999</v>
      </c>
      <c r="AO71" s="158">
        <f t="shared" si="20"/>
        <v>0</v>
      </c>
      <c r="AP71" s="158">
        <f t="shared" si="20"/>
        <v>2793.5299999999997</v>
      </c>
      <c r="AQ71" s="158">
        <f t="shared" si="20"/>
        <v>2364</v>
      </c>
      <c r="AR71" s="158">
        <f t="shared" si="20"/>
        <v>2217</v>
      </c>
      <c r="AS71" s="158">
        <f t="shared" si="20"/>
        <v>0</v>
      </c>
      <c r="AT71" s="158">
        <f t="shared" si="20"/>
        <v>1000</v>
      </c>
      <c r="AU71" s="158">
        <f t="shared" si="20"/>
        <v>2793.5299999999997</v>
      </c>
      <c r="AV71" s="158">
        <f t="shared" si="20"/>
        <v>486179.57300000003</v>
      </c>
      <c r="AW71" s="117"/>
      <c r="AX71" s="117"/>
      <c r="AZ71" s="117"/>
    </row>
    <row r="72" spans="1:52">
      <c r="B72" s="160" t="str">
        <f t="shared" si="15"/>
        <v>消費税(10%)</v>
      </c>
      <c r="R72" s="158">
        <f t="shared" si="20"/>
        <v>155.20000000000002</v>
      </c>
      <c r="S72" s="158">
        <f t="shared" si="20"/>
        <v>181.20000000000002</v>
      </c>
      <c r="T72" s="158">
        <f t="shared" si="20"/>
        <v>148.82560000000001</v>
      </c>
      <c r="U72" s="158">
        <f t="shared" si="20"/>
        <v>186</v>
      </c>
      <c r="V72" s="158">
        <f t="shared" si="20"/>
        <v>7524.4770000000008</v>
      </c>
      <c r="W72" s="158">
        <f t="shared" si="20"/>
        <v>1634.2</v>
      </c>
      <c r="X72" s="158">
        <f t="shared" si="20"/>
        <v>1160</v>
      </c>
      <c r="Y72" s="158">
        <f t="shared" si="20"/>
        <v>0</v>
      </c>
      <c r="Z72" s="158">
        <f t="shared" si="20"/>
        <v>100</v>
      </c>
      <c r="AA72" s="158">
        <f t="shared" si="20"/>
        <v>460.553</v>
      </c>
      <c r="AB72" s="158">
        <f t="shared" si="20"/>
        <v>1479.5</v>
      </c>
      <c r="AC72" s="158">
        <f t="shared" si="20"/>
        <v>0</v>
      </c>
      <c r="AD72" s="158">
        <f t="shared" si="20"/>
        <v>148.82560000000001</v>
      </c>
      <c r="AE72" s="158">
        <f t="shared" si="20"/>
        <v>0</v>
      </c>
      <c r="AF72" s="158">
        <f t="shared" si="20"/>
        <v>1227.3029999999999</v>
      </c>
      <c r="AG72" s="158">
        <f t="shared" si="20"/>
        <v>55.2</v>
      </c>
      <c r="AH72" s="158">
        <f t="shared" si="20"/>
        <v>100</v>
      </c>
      <c r="AI72" s="158">
        <f t="shared" si="20"/>
        <v>181.20000000000002</v>
      </c>
      <c r="AJ72" s="158">
        <f t="shared" si="20"/>
        <v>186</v>
      </c>
      <c r="AK72" s="158">
        <f t="shared" si="20"/>
        <v>8090.7340000000004</v>
      </c>
      <c r="AL72" s="158">
        <f t="shared" si="20"/>
        <v>23173.107500000002</v>
      </c>
      <c r="AM72" s="158">
        <f t="shared" si="20"/>
        <v>276</v>
      </c>
      <c r="AN72" s="158">
        <f t="shared" si="20"/>
        <v>1032.8255999999999</v>
      </c>
      <c r="AO72" s="158">
        <f t="shared" si="20"/>
        <v>0</v>
      </c>
      <c r="AP72" s="158">
        <f t="shared" si="20"/>
        <v>279.35300000000001</v>
      </c>
      <c r="AQ72" s="158">
        <f t="shared" si="20"/>
        <v>236.4</v>
      </c>
      <c r="AR72" s="158">
        <f t="shared" si="20"/>
        <v>221.70000000000002</v>
      </c>
      <c r="AS72" s="158">
        <f t="shared" si="20"/>
        <v>0</v>
      </c>
      <c r="AT72" s="158">
        <f t="shared" si="20"/>
        <v>100</v>
      </c>
      <c r="AU72" s="158">
        <f t="shared" si="20"/>
        <v>279.35300000000001</v>
      </c>
      <c r="AV72" s="158">
        <f t="shared" si="20"/>
        <v>48617.957300000002</v>
      </c>
      <c r="AW72" s="117"/>
      <c r="AX72" s="117"/>
      <c r="AZ72" s="117"/>
    </row>
    <row r="73" spans="1:52">
      <c r="B73" s="160" t="str">
        <f t="shared" si="15"/>
        <v>合計</v>
      </c>
      <c r="R73" s="158">
        <f t="shared" si="20"/>
        <v>1707.2</v>
      </c>
      <c r="S73" s="158">
        <f t="shared" si="20"/>
        <v>1993.2</v>
      </c>
      <c r="T73" s="158">
        <f t="shared" si="20"/>
        <v>1637.0816</v>
      </c>
      <c r="U73" s="158">
        <f t="shared" si="20"/>
        <v>2046</v>
      </c>
      <c r="V73" s="158">
        <f t="shared" si="20"/>
        <v>82769.247000000003</v>
      </c>
      <c r="W73" s="158">
        <f t="shared" si="20"/>
        <v>17976.2</v>
      </c>
      <c r="X73" s="158">
        <f t="shared" si="20"/>
        <v>12760</v>
      </c>
      <c r="Y73" s="158">
        <f t="shared" si="20"/>
        <v>0</v>
      </c>
      <c r="Z73" s="158">
        <f t="shared" si="20"/>
        <v>1100</v>
      </c>
      <c r="AA73" s="158">
        <f t="shared" si="20"/>
        <v>5066.0829999999996</v>
      </c>
      <c r="AB73" s="158">
        <f t="shared" si="20"/>
        <v>16274.5</v>
      </c>
      <c r="AC73" s="158">
        <f t="shared" si="20"/>
        <v>0</v>
      </c>
      <c r="AD73" s="158">
        <f t="shared" si="20"/>
        <v>1637.0816</v>
      </c>
      <c r="AE73" s="158">
        <f t="shared" si="20"/>
        <v>0</v>
      </c>
      <c r="AF73" s="158">
        <f t="shared" si="20"/>
        <v>13500.332999999999</v>
      </c>
      <c r="AG73" s="158">
        <f t="shared" si="20"/>
        <v>607.20000000000005</v>
      </c>
      <c r="AH73" s="158">
        <f t="shared" si="20"/>
        <v>1100</v>
      </c>
      <c r="AI73" s="158">
        <f t="shared" si="20"/>
        <v>1993.2</v>
      </c>
      <c r="AJ73" s="158">
        <f t="shared" si="20"/>
        <v>2046</v>
      </c>
      <c r="AK73" s="158">
        <f t="shared" si="20"/>
        <v>88998.073999999993</v>
      </c>
      <c r="AL73" s="158">
        <f t="shared" si="20"/>
        <v>254904.18250000002</v>
      </c>
      <c r="AM73" s="158">
        <f t="shared" si="20"/>
        <v>3036</v>
      </c>
      <c r="AN73" s="158">
        <f t="shared" si="20"/>
        <v>11361.0816</v>
      </c>
      <c r="AO73" s="158">
        <f t="shared" si="20"/>
        <v>0</v>
      </c>
      <c r="AP73" s="158">
        <f t="shared" si="20"/>
        <v>3072.8829999999998</v>
      </c>
      <c r="AQ73" s="158">
        <f t="shared" si="20"/>
        <v>2600.4</v>
      </c>
      <c r="AR73" s="158">
        <f t="shared" si="20"/>
        <v>2438.6999999999998</v>
      </c>
      <c r="AS73" s="158">
        <f t="shared" si="20"/>
        <v>0</v>
      </c>
      <c r="AT73" s="158">
        <f t="shared" si="20"/>
        <v>1100</v>
      </c>
      <c r="AU73" s="158">
        <f t="shared" si="20"/>
        <v>3072.8829999999998</v>
      </c>
      <c r="AV73" s="158">
        <f t="shared" si="20"/>
        <v>534797.53029999998</v>
      </c>
      <c r="AW73" s="117"/>
      <c r="AX73" s="117"/>
      <c r="AZ73" s="117"/>
    </row>
    <row r="74" spans="1:52">
      <c r="B74" s="160" t="str">
        <f t="shared" si="15"/>
        <v>推定修繕工事費　累計</v>
      </c>
      <c r="R74" s="158">
        <f t="shared" si="20"/>
        <v>1707.2</v>
      </c>
      <c r="S74" s="158">
        <f t="shared" si="20"/>
        <v>3700.4</v>
      </c>
      <c r="T74" s="158">
        <f t="shared" si="20"/>
        <v>5337.4816000000001</v>
      </c>
      <c r="U74" s="158">
        <f t="shared" si="20"/>
        <v>7383.4816000000001</v>
      </c>
      <c r="V74" s="158">
        <f t="shared" si="20"/>
        <v>90152.728600000002</v>
      </c>
      <c r="W74" s="158">
        <f t="shared" si="20"/>
        <v>108128.9286</v>
      </c>
      <c r="X74" s="158">
        <f t="shared" si="20"/>
        <v>120888.9286</v>
      </c>
      <c r="Y74" s="158">
        <f t="shared" si="20"/>
        <v>120888.9286</v>
      </c>
      <c r="Z74" s="158">
        <f t="shared" si="20"/>
        <v>121988.9286</v>
      </c>
      <c r="AA74" s="158">
        <f t="shared" si="20"/>
        <v>127055.0116</v>
      </c>
      <c r="AB74" s="158">
        <f t="shared" si="20"/>
        <v>143329.5116</v>
      </c>
      <c r="AC74" s="158">
        <f t="shared" si="20"/>
        <v>143329.5116</v>
      </c>
      <c r="AD74" s="158">
        <f t="shared" si="20"/>
        <v>144966.5932</v>
      </c>
      <c r="AE74" s="158">
        <f t="shared" si="20"/>
        <v>144966.5932</v>
      </c>
      <c r="AF74" s="158">
        <f t="shared" si="20"/>
        <v>158466.92619999999</v>
      </c>
      <c r="AG74" s="158">
        <f t="shared" si="20"/>
        <v>159074.1262</v>
      </c>
      <c r="AH74" s="158">
        <f t="shared" si="20"/>
        <v>160174.1262</v>
      </c>
      <c r="AI74" s="158">
        <f t="shared" si="20"/>
        <v>162167.32620000001</v>
      </c>
      <c r="AJ74" s="158">
        <f t="shared" si="20"/>
        <v>164213.32620000001</v>
      </c>
      <c r="AK74" s="158">
        <f t="shared" si="20"/>
        <v>253211.4002</v>
      </c>
      <c r="AL74" s="158">
        <f t="shared" si="20"/>
        <v>508115.58270000003</v>
      </c>
      <c r="AM74" s="158">
        <f t="shared" si="20"/>
        <v>511151.58270000003</v>
      </c>
      <c r="AN74" s="158">
        <f t="shared" si="20"/>
        <v>522512.6643</v>
      </c>
      <c r="AO74" s="158">
        <f t="shared" si="20"/>
        <v>522512.6643</v>
      </c>
      <c r="AP74" s="158">
        <f t="shared" si="20"/>
        <v>525585.54729999998</v>
      </c>
      <c r="AQ74" s="158">
        <f t="shared" si="20"/>
        <v>528185.9473</v>
      </c>
      <c r="AR74" s="158">
        <f t="shared" si="20"/>
        <v>530624.64729999995</v>
      </c>
      <c r="AS74" s="158">
        <f t="shared" si="20"/>
        <v>530624.64729999995</v>
      </c>
      <c r="AT74" s="158">
        <f t="shared" si="20"/>
        <v>531724.64729999995</v>
      </c>
      <c r="AU74" s="158">
        <f t="shared" si="20"/>
        <v>534797.53029999998</v>
      </c>
      <c r="AV74" s="158">
        <f t="shared" si="20"/>
        <v>0</v>
      </c>
      <c r="AW74" s="117"/>
      <c r="AX74" s="117"/>
      <c r="AZ74" s="117"/>
    </row>
    <row r="75" spans="1:52">
      <c r="B75" s="160" t="str">
        <f t="shared" si="15"/>
        <v>借入金の償還金　年度合計</v>
      </c>
      <c r="R75" s="158">
        <f t="shared" si="20"/>
        <v>0</v>
      </c>
      <c r="S75" s="158">
        <f t="shared" si="20"/>
        <v>0</v>
      </c>
      <c r="T75" s="158">
        <f t="shared" si="20"/>
        <v>0</v>
      </c>
      <c r="U75" s="158">
        <f t="shared" si="20"/>
        <v>0</v>
      </c>
      <c r="V75" s="158">
        <f t="shared" si="20"/>
        <v>0</v>
      </c>
      <c r="W75" s="158">
        <f t="shared" si="20"/>
        <v>0</v>
      </c>
      <c r="X75" s="158">
        <f t="shared" si="20"/>
        <v>0</v>
      </c>
      <c r="Y75" s="158">
        <f t="shared" si="20"/>
        <v>0</v>
      </c>
      <c r="Z75" s="158">
        <f t="shared" si="20"/>
        <v>0</v>
      </c>
      <c r="AA75" s="158">
        <f t="shared" si="20"/>
        <v>0</v>
      </c>
      <c r="AB75" s="158">
        <f t="shared" si="20"/>
        <v>0</v>
      </c>
      <c r="AC75" s="158">
        <f t="shared" si="20"/>
        <v>0</v>
      </c>
      <c r="AD75" s="158">
        <f t="shared" si="20"/>
        <v>0</v>
      </c>
      <c r="AE75" s="158">
        <f t="shared" si="20"/>
        <v>0</v>
      </c>
      <c r="AF75" s="158">
        <f t="shared" si="20"/>
        <v>0</v>
      </c>
      <c r="AG75" s="158">
        <f t="shared" si="20"/>
        <v>0</v>
      </c>
      <c r="AH75" s="158">
        <f t="shared" si="20"/>
        <v>0</v>
      </c>
      <c r="AI75" s="158">
        <f t="shared" si="20"/>
        <v>0</v>
      </c>
      <c r="AJ75" s="158">
        <f t="shared" si="20"/>
        <v>0</v>
      </c>
      <c r="AK75" s="158">
        <f t="shared" si="20"/>
        <v>0</v>
      </c>
      <c r="AL75" s="158">
        <f t="shared" si="20"/>
        <v>0</v>
      </c>
      <c r="AM75" s="158">
        <f t="shared" si="20"/>
        <v>0</v>
      </c>
      <c r="AN75" s="158">
        <f t="shared" si="20"/>
        <v>0</v>
      </c>
      <c r="AO75" s="158">
        <f t="shared" si="20"/>
        <v>0</v>
      </c>
      <c r="AP75" s="158">
        <f t="shared" si="20"/>
        <v>0</v>
      </c>
      <c r="AQ75" s="158">
        <f t="shared" si="20"/>
        <v>0</v>
      </c>
      <c r="AR75" s="158">
        <f t="shared" si="20"/>
        <v>0</v>
      </c>
      <c r="AS75" s="158">
        <f t="shared" si="20"/>
        <v>0</v>
      </c>
      <c r="AT75" s="158">
        <f t="shared" si="20"/>
        <v>0</v>
      </c>
      <c r="AU75" s="158">
        <f t="shared" si="20"/>
        <v>0</v>
      </c>
      <c r="AV75" s="158">
        <f t="shared" si="20"/>
        <v>0</v>
      </c>
      <c r="AW75" s="117"/>
      <c r="AX75" s="117"/>
      <c r="AZ75" s="117"/>
    </row>
    <row r="76" spans="1:52">
      <c r="B76" s="160" t="str">
        <f t="shared" si="15"/>
        <v>支出　年度合計</v>
      </c>
      <c r="R76" s="158">
        <f t="shared" si="20"/>
        <v>1707.2</v>
      </c>
      <c r="S76" s="158">
        <f t="shared" si="20"/>
        <v>1993.2</v>
      </c>
      <c r="T76" s="158">
        <f t="shared" si="20"/>
        <v>1637.0816</v>
      </c>
      <c r="U76" s="158">
        <f t="shared" si="20"/>
        <v>2046</v>
      </c>
      <c r="V76" s="158">
        <f t="shared" si="20"/>
        <v>82769.247000000003</v>
      </c>
      <c r="W76" s="158">
        <f t="shared" si="20"/>
        <v>17976.2</v>
      </c>
      <c r="X76" s="158">
        <f t="shared" si="20"/>
        <v>12760</v>
      </c>
      <c r="Y76" s="158">
        <f t="shared" si="20"/>
        <v>0</v>
      </c>
      <c r="Z76" s="158">
        <f t="shared" si="20"/>
        <v>1100</v>
      </c>
      <c r="AA76" s="158">
        <f t="shared" si="20"/>
        <v>5066.0829999999996</v>
      </c>
      <c r="AB76" s="158">
        <f t="shared" si="20"/>
        <v>16274.5</v>
      </c>
      <c r="AC76" s="158">
        <f t="shared" si="20"/>
        <v>0</v>
      </c>
      <c r="AD76" s="158">
        <f t="shared" si="20"/>
        <v>1637.0816</v>
      </c>
      <c r="AE76" s="158">
        <f t="shared" si="20"/>
        <v>0</v>
      </c>
      <c r="AF76" s="158">
        <f t="shared" si="20"/>
        <v>13500.332999999999</v>
      </c>
      <c r="AG76" s="158">
        <f t="shared" si="20"/>
        <v>607.20000000000005</v>
      </c>
      <c r="AH76" s="158">
        <f t="shared" si="20"/>
        <v>1100</v>
      </c>
      <c r="AI76" s="158">
        <f t="shared" si="20"/>
        <v>1993.2</v>
      </c>
      <c r="AJ76" s="158">
        <f t="shared" si="20"/>
        <v>2046</v>
      </c>
      <c r="AK76" s="158">
        <f t="shared" si="20"/>
        <v>88998.073999999993</v>
      </c>
      <c r="AL76" s="158">
        <f t="shared" si="20"/>
        <v>254904.18250000002</v>
      </c>
      <c r="AM76" s="158">
        <f t="shared" si="20"/>
        <v>3036</v>
      </c>
      <c r="AN76" s="158">
        <f t="shared" si="20"/>
        <v>11361.0816</v>
      </c>
      <c r="AO76" s="158">
        <f t="shared" si="20"/>
        <v>0</v>
      </c>
      <c r="AP76" s="158">
        <f t="shared" si="20"/>
        <v>3072.8829999999998</v>
      </c>
      <c r="AQ76" s="158">
        <f t="shared" si="20"/>
        <v>2600.4</v>
      </c>
      <c r="AR76" s="158">
        <f t="shared" si="20"/>
        <v>2438.6999999999998</v>
      </c>
      <c r="AS76" s="158">
        <f t="shared" si="20"/>
        <v>0</v>
      </c>
      <c r="AT76" s="158">
        <f t="shared" si="20"/>
        <v>1100</v>
      </c>
      <c r="AU76" s="158">
        <f t="shared" si="20"/>
        <v>3072.8829999999998</v>
      </c>
      <c r="AV76" s="158">
        <f t="shared" si="20"/>
        <v>534797.53029999998</v>
      </c>
      <c r="AW76" s="117"/>
      <c r="AX76" s="117"/>
      <c r="AZ76" s="117"/>
    </row>
    <row r="77" spans="1:52">
      <c r="B77" s="160" t="str">
        <f t="shared" si="15"/>
        <v>推定修繕工事費　累計</v>
      </c>
      <c r="R77" s="158">
        <f t="shared" si="20"/>
        <v>1707.2</v>
      </c>
      <c r="S77" s="158">
        <f t="shared" si="20"/>
        <v>3700.4</v>
      </c>
      <c r="T77" s="158">
        <f t="shared" si="20"/>
        <v>5337.4816000000001</v>
      </c>
      <c r="U77" s="158">
        <f t="shared" si="20"/>
        <v>7383.4816000000001</v>
      </c>
      <c r="V77" s="158">
        <f t="shared" si="20"/>
        <v>90152.728600000002</v>
      </c>
      <c r="W77" s="158">
        <f t="shared" si="20"/>
        <v>108128.9286</v>
      </c>
      <c r="X77" s="158">
        <f t="shared" si="20"/>
        <v>120888.9286</v>
      </c>
      <c r="Y77" s="158">
        <f t="shared" si="20"/>
        <v>120888.9286</v>
      </c>
      <c r="Z77" s="158">
        <f t="shared" si="20"/>
        <v>121988.9286</v>
      </c>
      <c r="AA77" s="158">
        <f t="shared" si="20"/>
        <v>127055.0116</v>
      </c>
      <c r="AB77" s="158">
        <f t="shared" si="20"/>
        <v>143329.5116</v>
      </c>
      <c r="AC77" s="158">
        <f t="shared" si="20"/>
        <v>143329.5116</v>
      </c>
      <c r="AD77" s="158">
        <f t="shared" si="20"/>
        <v>144966.5932</v>
      </c>
      <c r="AE77" s="158">
        <f t="shared" si="20"/>
        <v>144966.5932</v>
      </c>
      <c r="AF77" s="158">
        <f t="shared" si="20"/>
        <v>158466.92619999999</v>
      </c>
      <c r="AG77" s="158">
        <f t="shared" si="20"/>
        <v>159074.1262</v>
      </c>
      <c r="AH77" s="158">
        <f t="shared" si="20"/>
        <v>160174.1262</v>
      </c>
      <c r="AI77" s="158">
        <f t="shared" si="20"/>
        <v>162167.32620000001</v>
      </c>
      <c r="AJ77" s="158">
        <f t="shared" si="20"/>
        <v>164213.32620000001</v>
      </c>
      <c r="AK77" s="158">
        <f t="shared" si="20"/>
        <v>253211.4002</v>
      </c>
      <c r="AL77" s="158">
        <f t="shared" si="20"/>
        <v>508115.58270000003</v>
      </c>
      <c r="AM77" s="158">
        <f t="shared" si="20"/>
        <v>511151.58270000003</v>
      </c>
      <c r="AN77" s="158">
        <f t="shared" si="20"/>
        <v>522512.6643</v>
      </c>
      <c r="AO77" s="158">
        <f t="shared" si="20"/>
        <v>522512.6643</v>
      </c>
      <c r="AP77" s="158">
        <f t="shared" si="20"/>
        <v>525585.54729999998</v>
      </c>
      <c r="AQ77" s="158">
        <f t="shared" si="20"/>
        <v>528185.9473</v>
      </c>
      <c r="AR77" s="158">
        <f t="shared" si="20"/>
        <v>530624.64729999995</v>
      </c>
      <c r="AS77" s="158">
        <f t="shared" si="20"/>
        <v>530624.64729999995</v>
      </c>
      <c r="AT77" s="158">
        <f t="shared" si="20"/>
        <v>531724.64729999995</v>
      </c>
      <c r="AU77" s="158">
        <f t="shared" si="20"/>
        <v>534797.53029999998</v>
      </c>
      <c r="AV77" s="158">
        <f t="shared" si="20"/>
        <v>0</v>
      </c>
      <c r="AW77" s="117"/>
      <c r="AX77" s="117"/>
      <c r="AZ77" s="117"/>
    </row>
    <row r="78" spans="1:52">
      <c r="B78" s="160" t="str">
        <f t="shared" si="15"/>
        <v>修繕積立金の残高
   （修繕積立基金）</v>
      </c>
      <c r="R78" s="158">
        <f t="shared" si="20"/>
        <v>83794</v>
      </c>
      <c r="S78" s="158">
        <f t="shared" si="20"/>
        <v>0</v>
      </c>
      <c r="T78" s="158">
        <f t="shared" si="20"/>
        <v>0</v>
      </c>
      <c r="U78" s="158">
        <f t="shared" si="20"/>
        <v>0</v>
      </c>
      <c r="V78" s="158">
        <f t="shared" si="20"/>
        <v>0</v>
      </c>
      <c r="W78" s="158">
        <f t="shared" si="20"/>
        <v>0</v>
      </c>
      <c r="X78" s="158">
        <f t="shared" si="20"/>
        <v>0</v>
      </c>
      <c r="Y78" s="158">
        <f t="shared" si="20"/>
        <v>0</v>
      </c>
      <c r="Z78" s="158">
        <f t="shared" si="20"/>
        <v>0</v>
      </c>
      <c r="AA78" s="158">
        <f t="shared" si="20"/>
        <v>0</v>
      </c>
      <c r="AB78" s="158">
        <f t="shared" si="20"/>
        <v>0</v>
      </c>
      <c r="AC78" s="158">
        <f t="shared" si="20"/>
        <v>0</v>
      </c>
      <c r="AD78" s="158">
        <f t="shared" si="20"/>
        <v>0</v>
      </c>
      <c r="AE78" s="158">
        <f t="shared" si="20"/>
        <v>0</v>
      </c>
      <c r="AF78" s="158">
        <f t="shared" si="20"/>
        <v>0</v>
      </c>
      <c r="AG78" s="158">
        <f t="shared" si="20"/>
        <v>0</v>
      </c>
      <c r="AH78" s="158">
        <f t="shared" si="20"/>
        <v>0</v>
      </c>
      <c r="AI78" s="158">
        <f t="shared" si="20"/>
        <v>0</v>
      </c>
      <c r="AJ78" s="158">
        <f t="shared" si="20"/>
        <v>0</v>
      </c>
      <c r="AK78" s="158">
        <f t="shared" si="20"/>
        <v>0</v>
      </c>
      <c r="AL78" s="158">
        <f t="shared" si="20"/>
        <v>0</v>
      </c>
      <c r="AM78" s="158">
        <f t="shared" si="20"/>
        <v>0</v>
      </c>
      <c r="AN78" s="158">
        <f t="shared" si="20"/>
        <v>0</v>
      </c>
      <c r="AO78" s="158">
        <f t="shared" si="20"/>
        <v>0</v>
      </c>
      <c r="AP78" s="158">
        <f t="shared" si="20"/>
        <v>0</v>
      </c>
      <c r="AQ78" s="158">
        <f t="shared" si="20"/>
        <v>0</v>
      </c>
      <c r="AR78" s="158">
        <f t="shared" si="20"/>
        <v>0</v>
      </c>
      <c r="AS78" s="158">
        <f t="shared" si="20"/>
        <v>0</v>
      </c>
      <c r="AT78" s="158">
        <f t="shared" si="20"/>
        <v>0</v>
      </c>
      <c r="AU78" s="158">
        <f t="shared" si="20"/>
        <v>0</v>
      </c>
      <c r="AV78" s="158">
        <f t="shared" si="20"/>
        <v>83794</v>
      </c>
      <c r="AW78" s="117"/>
      <c r="AX78" s="117"/>
      <c r="AZ78" s="117"/>
    </row>
    <row r="79" spans="1:52">
      <c r="B79" s="160" t="str">
        <f t="shared" si="15"/>
        <v>修繕積立金　年度合計
　均等積立方式 （＠288円／㎡･戸･月）</v>
      </c>
      <c r="R79" s="158">
        <f t="shared" si="20"/>
        <v>15762.48</v>
      </c>
      <c r="S79" s="158">
        <f t="shared" si="20"/>
        <v>17244.96</v>
      </c>
      <c r="T79" s="158">
        <f t="shared" si="20"/>
        <v>17244.96</v>
      </c>
      <c r="U79" s="158">
        <f t="shared" si="20"/>
        <v>17244.96</v>
      </c>
      <c r="V79" s="158">
        <f t="shared" si="20"/>
        <v>17244.96</v>
      </c>
      <c r="W79" s="158">
        <f t="shared" si="20"/>
        <v>17244.96</v>
      </c>
      <c r="X79" s="158">
        <f t="shared" si="20"/>
        <v>17244.96</v>
      </c>
      <c r="Y79" s="158">
        <f t="shared" ref="R79:AV87" si="21">Y33</f>
        <v>17244.96</v>
      </c>
      <c r="Z79" s="158">
        <f t="shared" si="21"/>
        <v>17244.96</v>
      </c>
      <c r="AA79" s="158">
        <f t="shared" si="21"/>
        <v>17244.96</v>
      </c>
      <c r="AB79" s="158">
        <f t="shared" si="21"/>
        <v>17244.96</v>
      </c>
      <c r="AC79" s="158">
        <f t="shared" si="21"/>
        <v>17244.96</v>
      </c>
      <c r="AD79" s="158">
        <f t="shared" si="21"/>
        <v>17244.96</v>
      </c>
      <c r="AE79" s="158">
        <f t="shared" si="21"/>
        <v>17244.96</v>
      </c>
      <c r="AF79" s="158">
        <f t="shared" si="21"/>
        <v>17244.96</v>
      </c>
      <c r="AG79" s="158">
        <f t="shared" si="21"/>
        <v>17244.96</v>
      </c>
      <c r="AH79" s="158">
        <f t="shared" si="21"/>
        <v>17244.96</v>
      </c>
      <c r="AI79" s="158">
        <f t="shared" si="21"/>
        <v>17244.96</v>
      </c>
      <c r="AJ79" s="158">
        <f t="shared" si="21"/>
        <v>17244.96</v>
      </c>
      <c r="AK79" s="158">
        <f t="shared" si="21"/>
        <v>17244.96</v>
      </c>
      <c r="AL79" s="158">
        <f t="shared" si="21"/>
        <v>17244.96</v>
      </c>
      <c r="AM79" s="158">
        <f t="shared" si="21"/>
        <v>17244.96</v>
      </c>
      <c r="AN79" s="158">
        <f t="shared" si="21"/>
        <v>17244.96</v>
      </c>
      <c r="AO79" s="158">
        <f t="shared" si="21"/>
        <v>17244.96</v>
      </c>
      <c r="AP79" s="158">
        <f t="shared" si="21"/>
        <v>17244.96</v>
      </c>
      <c r="AQ79" s="158">
        <f t="shared" si="21"/>
        <v>17244.96</v>
      </c>
      <c r="AR79" s="158">
        <f t="shared" si="21"/>
        <v>17244.96</v>
      </c>
      <c r="AS79" s="158">
        <f t="shared" si="21"/>
        <v>17244.96</v>
      </c>
      <c r="AT79" s="158">
        <f t="shared" si="21"/>
        <v>17244.96</v>
      </c>
      <c r="AU79" s="158">
        <f t="shared" si="21"/>
        <v>17244.96</v>
      </c>
      <c r="AV79" s="158">
        <f t="shared" si="21"/>
        <v>515866.32000000024</v>
      </c>
      <c r="AW79" s="117"/>
      <c r="AX79" s="117"/>
      <c r="AZ79" s="117"/>
    </row>
    <row r="80" spans="1:52">
      <c r="B80" s="160" t="str">
        <f t="shared" si="15"/>
        <v xml:space="preserve">駐車場使用料等からの繰入額
　年度合計 </v>
      </c>
      <c r="R80" s="158">
        <f t="shared" si="21"/>
        <v>2700</v>
      </c>
      <c r="S80" s="158">
        <f t="shared" si="21"/>
        <v>0</v>
      </c>
      <c r="T80" s="158">
        <f t="shared" si="21"/>
        <v>0</v>
      </c>
      <c r="U80" s="158">
        <f t="shared" si="21"/>
        <v>0</v>
      </c>
      <c r="V80" s="158">
        <f t="shared" si="21"/>
        <v>0</v>
      </c>
      <c r="W80" s="158">
        <f t="shared" si="21"/>
        <v>0</v>
      </c>
      <c r="X80" s="158">
        <f t="shared" si="21"/>
        <v>0</v>
      </c>
      <c r="Y80" s="158">
        <f t="shared" si="21"/>
        <v>0</v>
      </c>
      <c r="Z80" s="158">
        <f t="shared" si="21"/>
        <v>0</v>
      </c>
      <c r="AA80" s="158">
        <f t="shared" si="21"/>
        <v>0</v>
      </c>
      <c r="AB80" s="158">
        <f t="shared" si="21"/>
        <v>0</v>
      </c>
      <c r="AC80" s="158">
        <f t="shared" si="21"/>
        <v>0</v>
      </c>
      <c r="AD80" s="158">
        <f t="shared" si="21"/>
        <v>0</v>
      </c>
      <c r="AE80" s="158">
        <f t="shared" si="21"/>
        <v>0</v>
      </c>
      <c r="AF80" s="158">
        <f t="shared" si="21"/>
        <v>0</v>
      </c>
      <c r="AG80" s="158">
        <f t="shared" si="21"/>
        <v>0</v>
      </c>
      <c r="AH80" s="158">
        <f t="shared" si="21"/>
        <v>0</v>
      </c>
      <c r="AI80" s="158">
        <f t="shared" si="21"/>
        <v>0</v>
      </c>
      <c r="AJ80" s="158">
        <f t="shared" si="21"/>
        <v>0</v>
      </c>
      <c r="AK80" s="158">
        <f t="shared" si="21"/>
        <v>0</v>
      </c>
      <c r="AL80" s="158">
        <f t="shared" si="21"/>
        <v>0</v>
      </c>
      <c r="AM80" s="158">
        <f t="shared" si="21"/>
        <v>0</v>
      </c>
      <c r="AN80" s="158">
        <f t="shared" si="21"/>
        <v>0</v>
      </c>
      <c r="AO80" s="158">
        <f t="shared" si="21"/>
        <v>0</v>
      </c>
      <c r="AP80" s="158">
        <f t="shared" si="21"/>
        <v>0</v>
      </c>
      <c r="AQ80" s="158">
        <f t="shared" si="21"/>
        <v>0</v>
      </c>
      <c r="AR80" s="158">
        <f t="shared" si="21"/>
        <v>0</v>
      </c>
      <c r="AS80" s="158">
        <f t="shared" si="21"/>
        <v>0</v>
      </c>
      <c r="AT80" s="158">
        <f t="shared" si="21"/>
        <v>0</v>
      </c>
      <c r="AU80" s="158">
        <f t="shared" si="21"/>
        <v>0</v>
      </c>
      <c r="AV80" s="158">
        <f t="shared" si="21"/>
        <v>2700</v>
      </c>
      <c r="AW80" s="117"/>
      <c r="AX80" s="117"/>
      <c r="AZ80" s="117"/>
    </row>
    <row r="81" spans="2:52">
      <c r="B81" s="160" t="str">
        <f t="shared" si="15"/>
        <v>修繕積立金の運用益
　年度合計</v>
      </c>
      <c r="R81" s="158">
        <f t="shared" si="21"/>
        <v>0</v>
      </c>
      <c r="S81" s="158">
        <f t="shared" si="21"/>
        <v>0</v>
      </c>
      <c r="T81" s="158">
        <f t="shared" si="21"/>
        <v>0</v>
      </c>
      <c r="U81" s="158">
        <f t="shared" si="21"/>
        <v>0</v>
      </c>
      <c r="V81" s="158">
        <f t="shared" si="21"/>
        <v>0</v>
      </c>
      <c r="W81" s="158">
        <f t="shared" si="21"/>
        <v>0</v>
      </c>
      <c r="X81" s="158">
        <f t="shared" si="21"/>
        <v>0</v>
      </c>
      <c r="Y81" s="158">
        <f t="shared" si="21"/>
        <v>0</v>
      </c>
      <c r="Z81" s="158">
        <f t="shared" si="21"/>
        <v>0</v>
      </c>
      <c r="AA81" s="158">
        <f t="shared" si="21"/>
        <v>0</v>
      </c>
      <c r="AB81" s="158">
        <f t="shared" si="21"/>
        <v>0</v>
      </c>
      <c r="AC81" s="158">
        <f t="shared" si="21"/>
        <v>0</v>
      </c>
      <c r="AD81" s="158">
        <f t="shared" si="21"/>
        <v>0</v>
      </c>
      <c r="AE81" s="158">
        <f t="shared" si="21"/>
        <v>0</v>
      </c>
      <c r="AF81" s="158">
        <f t="shared" si="21"/>
        <v>0</v>
      </c>
      <c r="AG81" s="158">
        <f t="shared" si="21"/>
        <v>0</v>
      </c>
      <c r="AH81" s="158">
        <f t="shared" si="21"/>
        <v>0</v>
      </c>
      <c r="AI81" s="158">
        <f t="shared" si="21"/>
        <v>0</v>
      </c>
      <c r="AJ81" s="158">
        <f t="shared" si="21"/>
        <v>0</v>
      </c>
      <c r="AK81" s="158">
        <f t="shared" si="21"/>
        <v>0</v>
      </c>
      <c r="AL81" s="158">
        <f t="shared" si="21"/>
        <v>0</v>
      </c>
      <c r="AM81" s="158">
        <f t="shared" si="21"/>
        <v>0</v>
      </c>
      <c r="AN81" s="158">
        <f t="shared" si="21"/>
        <v>0</v>
      </c>
      <c r="AO81" s="158">
        <f t="shared" si="21"/>
        <v>0</v>
      </c>
      <c r="AP81" s="158">
        <f t="shared" si="21"/>
        <v>0</v>
      </c>
      <c r="AQ81" s="158">
        <f t="shared" si="21"/>
        <v>0</v>
      </c>
      <c r="AR81" s="158">
        <f t="shared" si="21"/>
        <v>0</v>
      </c>
      <c r="AS81" s="158">
        <f t="shared" si="21"/>
        <v>0</v>
      </c>
      <c r="AT81" s="158">
        <f t="shared" si="21"/>
        <v>0</v>
      </c>
      <c r="AU81" s="158">
        <f t="shared" si="21"/>
        <v>0</v>
      </c>
      <c r="AV81" s="158">
        <f t="shared" si="21"/>
        <v>0</v>
      </c>
      <c r="AW81" s="117"/>
      <c r="AX81" s="117"/>
      <c r="AZ81" s="117"/>
    </row>
    <row r="82" spans="2:52">
      <c r="B82" s="160" t="str">
        <f t="shared" si="15"/>
        <v>収入　年度合計</v>
      </c>
      <c r="R82" s="158">
        <f t="shared" si="21"/>
        <v>102256.48</v>
      </c>
      <c r="S82" s="158">
        <f t="shared" si="21"/>
        <v>17244.96</v>
      </c>
      <c r="T82" s="158">
        <f t="shared" si="21"/>
        <v>17244.96</v>
      </c>
      <c r="U82" s="158">
        <f t="shared" si="21"/>
        <v>17244.96</v>
      </c>
      <c r="V82" s="158">
        <f t="shared" si="21"/>
        <v>17244.96</v>
      </c>
      <c r="W82" s="158">
        <f t="shared" si="21"/>
        <v>17244.96</v>
      </c>
      <c r="X82" s="158">
        <f t="shared" si="21"/>
        <v>17244.96</v>
      </c>
      <c r="Y82" s="158">
        <f t="shared" si="21"/>
        <v>17244.96</v>
      </c>
      <c r="Z82" s="158">
        <f t="shared" si="21"/>
        <v>17244.96</v>
      </c>
      <c r="AA82" s="158">
        <f t="shared" si="21"/>
        <v>17244.96</v>
      </c>
      <c r="AB82" s="158">
        <f t="shared" si="21"/>
        <v>17244.96</v>
      </c>
      <c r="AC82" s="158">
        <f t="shared" si="21"/>
        <v>17244.96</v>
      </c>
      <c r="AD82" s="158">
        <f t="shared" si="21"/>
        <v>17244.96</v>
      </c>
      <c r="AE82" s="158">
        <f t="shared" si="21"/>
        <v>17244.96</v>
      </c>
      <c r="AF82" s="158">
        <f t="shared" si="21"/>
        <v>17244.96</v>
      </c>
      <c r="AG82" s="158">
        <f t="shared" si="21"/>
        <v>17244.96</v>
      </c>
      <c r="AH82" s="158">
        <f t="shared" si="21"/>
        <v>17244.96</v>
      </c>
      <c r="AI82" s="158">
        <f t="shared" si="21"/>
        <v>17244.96</v>
      </c>
      <c r="AJ82" s="158">
        <f t="shared" si="21"/>
        <v>17244.96</v>
      </c>
      <c r="AK82" s="158">
        <f t="shared" si="21"/>
        <v>17244.96</v>
      </c>
      <c r="AL82" s="158">
        <f t="shared" si="21"/>
        <v>17244.96</v>
      </c>
      <c r="AM82" s="158">
        <f t="shared" si="21"/>
        <v>17244.96</v>
      </c>
      <c r="AN82" s="158">
        <f t="shared" si="21"/>
        <v>17244.96</v>
      </c>
      <c r="AO82" s="158">
        <f t="shared" si="21"/>
        <v>17244.96</v>
      </c>
      <c r="AP82" s="158">
        <f t="shared" si="21"/>
        <v>17244.96</v>
      </c>
      <c r="AQ82" s="158">
        <f t="shared" si="21"/>
        <v>17244.96</v>
      </c>
      <c r="AR82" s="158">
        <f t="shared" si="21"/>
        <v>17244.96</v>
      </c>
      <c r="AS82" s="158">
        <f t="shared" si="21"/>
        <v>17244.96</v>
      </c>
      <c r="AT82" s="158">
        <f t="shared" si="21"/>
        <v>17244.96</v>
      </c>
      <c r="AU82" s="158">
        <f t="shared" si="21"/>
        <v>17244.96</v>
      </c>
      <c r="AV82" s="158">
        <f t="shared" si="21"/>
        <v>602360.32000000007</v>
      </c>
      <c r="AW82" s="117"/>
      <c r="AX82" s="117"/>
      <c r="AZ82" s="117"/>
    </row>
    <row r="83" spans="2:52">
      <c r="B83" s="160" t="str">
        <f t="shared" si="15"/>
        <v>修繕積立金　累計</v>
      </c>
      <c r="R83" s="158">
        <f t="shared" si="21"/>
        <v>102256.48</v>
      </c>
      <c r="S83" s="158">
        <f t="shared" si="21"/>
        <v>119501.44</v>
      </c>
      <c r="T83" s="158">
        <f t="shared" si="21"/>
        <v>136746.4</v>
      </c>
      <c r="U83" s="158">
        <f t="shared" si="21"/>
        <v>153991.35999999999</v>
      </c>
      <c r="V83" s="158">
        <f t="shared" si="21"/>
        <v>171236.31999999998</v>
      </c>
      <c r="W83" s="158">
        <f t="shared" si="21"/>
        <v>188481.27999999997</v>
      </c>
      <c r="X83" s="158">
        <f t="shared" si="21"/>
        <v>205726.23999999996</v>
      </c>
      <c r="Y83" s="158">
        <f t="shared" si="21"/>
        <v>222971.19999999995</v>
      </c>
      <c r="Z83" s="158">
        <f t="shared" si="21"/>
        <v>240216.15999999995</v>
      </c>
      <c r="AA83" s="158">
        <f t="shared" si="21"/>
        <v>257461.11999999994</v>
      </c>
      <c r="AB83" s="158">
        <f t="shared" si="21"/>
        <v>274706.07999999996</v>
      </c>
      <c r="AC83" s="158">
        <f t="shared" si="21"/>
        <v>291951.03999999998</v>
      </c>
      <c r="AD83" s="158">
        <f t="shared" si="21"/>
        <v>309196</v>
      </c>
      <c r="AE83" s="158">
        <f t="shared" si="21"/>
        <v>326440.96000000002</v>
      </c>
      <c r="AF83" s="158">
        <f t="shared" si="21"/>
        <v>343685.92000000004</v>
      </c>
      <c r="AG83" s="158">
        <f t="shared" si="21"/>
        <v>360930.88000000006</v>
      </c>
      <c r="AH83" s="158">
        <f t="shared" si="21"/>
        <v>378175.84000000008</v>
      </c>
      <c r="AI83" s="158">
        <f t="shared" si="21"/>
        <v>395420.8000000001</v>
      </c>
      <c r="AJ83" s="158">
        <f t="shared" si="21"/>
        <v>412665.76000000013</v>
      </c>
      <c r="AK83" s="158">
        <f t="shared" si="21"/>
        <v>429910.72000000015</v>
      </c>
      <c r="AL83" s="158">
        <f t="shared" si="21"/>
        <v>447155.68000000017</v>
      </c>
      <c r="AM83" s="158">
        <f t="shared" si="21"/>
        <v>464400.64000000019</v>
      </c>
      <c r="AN83" s="158">
        <f t="shared" si="21"/>
        <v>481645.60000000021</v>
      </c>
      <c r="AO83" s="158">
        <f t="shared" si="21"/>
        <v>498890.56000000023</v>
      </c>
      <c r="AP83" s="158">
        <f t="shared" si="21"/>
        <v>516135.52000000025</v>
      </c>
      <c r="AQ83" s="158">
        <f t="shared" si="21"/>
        <v>533380.48000000021</v>
      </c>
      <c r="AR83" s="158">
        <f t="shared" si="21"/>
        <v>550625.44000000018</v>
      </c>
      <c r="AS83" s="158">
        <f t="shared" si="21"/>
        <v>567870.40000000014</v>
      </c>
      <c r="AT83" s="158">
        <f t="shared" si="21"/>
        <v>585115.3600000001</v>
      </c>
      <c r="AU83" s="158">
        <f t="shared" si="21"/>
        <v>602360.32000000007</v>
      </c>
      <c r="AV83" s="158">
        <f t="shared" si="21"/>
        <v>0</v>
      </c>
      <c r="AW83" s="117"/>
      <c r="AX83" s="117"/>
      <c r="AZ83" s="117"/>
    </row>
    <row r="84" spans="2:52">
      <c r="B84" s="160" t="str">
        <f t="shared" si="15"/>
        <v>年度収支</v>
      </c>
      <c r="R84" s="158">
        <f t="shared" si="21"/>
        <v>100549.28</v>
      </c>
      <c r="S84" s="158">
        <f t="shared" si="21"/>
        <v>15251.759999999998</v>
      </c>
      <c r="T84" s="158">
        <f t="shared" si="21"/>
        <v>15607.8784</v>
      </c>
      <c r="U84" s="158">
        <f t="shared" si="21"/>
        <v>15198.96</v>
      </c>
      <c r="V84" s="158">
        <f t="shared" si="21"/>
        <v>-65524.287000000004</v>
      </c>
      <c r="W84" s="158">
        <f t="shared" si="21"/>
        <v>-731.2400000000016</v>
      </c>
      <c r="X84" s="158">
        <f t="shared" si="21"/>
        <v>4484.9599999999991</v>
      </c>
      <c r="Y84" s="158">
        <f t="shared" si="21"/>
        <v>17244.96</v>
      </c>
      <c r="Z84" s="158">
        <f t="shared" si="21"/>
        <v>16144.96</v>
      </c>
      <c r="AA84" s="158">
        <f t="shared" si="21"/>
        <v>12178.877</v>
      </c>
      <c r="AB84" s="158">
        <f t="shared" si="21"/>
        <v>970.45999999999913</v>
      </c>
      <c r="AC84" s="158">
        <f t="shared" si="21"/>
        <v>17244.96</v>
      </c>
      <c r="AD84" s="158">
        <f t="shared" si="21"/>
        <v>15607.8784</v>
      </c>
      <c r="AE84" s="158">
        <f t="shared" si="21"/>
        <v>17244.96</v>
      </c>
      <c r="AF84" s="158">
        <f t="shared" si="21"/>
        <v>3744.6270000000004</v>
      </c>
      <c r="AG84" s="158">
        <f t="shared" si="21"/>
        <v>16637.759999999998</v>
      </c>
      <c r="AH84" s="158">
        <f t="shared" si="21"/>
        <v>16144.96</v>
      </c>
      <c r="AI84" s="158">
        <f t="shared" si="21"/>
        <v>15251.759999999998</v>
      </c>
      <c r="AJ84" s="158">
        <f t="shared" si="21"/>
        <v>15198.96</v>
      </c>
      <c r="AK84" s="158">
        <f t="shared" si="21"/>
        <v>-71753.114000000001</v>
      </c>
      <c r="AL84" s="158">
        <f t="shared" si="21"/>
        <v>-237659.22250000003</v>
      </c>
      <c r="AM84" s="158">
        <f t="shared" si="21"/>
        <v>14208.96</v>
      </c>
      <c r="AN84" s="158">
        <f t="shared" si="21"/>
        <v>5883.8783999999996</v>
      </c>
      <c r="AO84" s="158">
        <f t="shared" si="21"/>
        <v>17244.96</v>
      </c>
      <c r="AP84" s="158">
        <f t="shared" si="21"/>
        <v>14172.076999999999</v>
      </c>
      <c r="AQ84" s="158">
        <f t="shared" si="21"/>
        <v>14644.56</v>
      </c>
      <c r="AR84" s="158">
        <f t="shared" si="21"/>
        <v>14806.259999999998</v>
      </c>
      <c r="AS84" s="158">
        <f t="shared" si="21"/>
        <v>17244.96</v>
      </c>
      <c r="AT84" s="158">
        <f t="shared" si="21"/>
        <v>16144.96</v>
      </c>
      <c r="AU84" s="158">
        <f t="shared" si="21"/>
        <v>14172.076999999999</v>
      </c>
      <c r="AV84" s="158">
        <f t="shared" si="21"/>
        <v>67562.789699999907</v>
      </c>
      <c r="AW84" s="117"/>
      <c r="AX84" s="117"/>
      <c r="AZ84" s="117"/>
    </row>
    <row r="85" spans="2:52">
      <c r="B85" s="160" t="str">
        <f t="shared" si="15"/>
        <v>次年度繰越金</v>
      </c>
      <c r="R85" s="158">
        <f t="shared" si="21"/>
        <v>100549.28</v>
      </c>
      <c r="S85" s="158">
        <f t="shared" si="21"/>
        <v>115801.04</v>
      </c>
      <c r="T85" s="158">
        <f t="shared" si="21"/>
        <v>131408.9184</v>
      </c>
      <c r="U85" s="158">
        <f t="shared" si="21"/>
        <v>146607.87839999999</v>
      </c>
      <c r="V85" s="158">
        <f t="shared" si="21"/>
        <v>81083.591399999976</v>
      </c>
      <c r="W85" s="158">
        <f t="shared" si="21"/>
        <v>80352.35139999997</v>
      </c>
      <c r="X85" s="158">
        <f t="shared" si="21"/>
        <v>84837.311399999977</v>
      </c>
      <c r="Y85" s="158">
        <f t="shared" si="21"/>
        <v>102082.27139999997</v>
      </c>
      <c r="Z85" s="158">
        <f t="shared" si="21"/>
        <v>118227.23139999996</v>
      </c>
      <c r="AA85" s="158">
        <f t="shared" si="21"/>
        <v>130406.10839999997</v>
      </c>
      <c r="AB85" s="158">
        <f t="shared" si="21"/>
        <v>131376.56839999996</v>
      </c>
      <c r="AC85" s="158">
        <f t="shared" si="21"/>
        <v>148621.52839999995</v>
      </c>
      <c r="AD85" s="158">
        <f t="shared" si="21"/>
        <v>164229.40679999994</v>
      </c>
      <c r="AE85" s="158">
        <f t="shared" si="21"/>
        <v>181474.36679999993</v>
      </c>
      <c r="AF85" s="158">
        <f t="shared" si="21"/>
        <v>185218.99379999994</v>
      </c>
      <c r="AG85" s="158">
        <f t="shared" si="21"/>
        <v>201856.75379999995</v>
      </c>
      <c r="AH85" s="158">
        <f t="shared" si="21"/>
        <v>218001.71379999994</v>
      </c>
      <c r="AI85" s="158">
        <f t="shared" si="21"/>
        <v>233253.47379999995</v>
      </c>
      <c r="AJ85" s="158">
        <f t="shared" si="21"/>
        <v>248452.43379999994</v>
      </c>
      <c r="AK85" s="158">
        <f t="shared" si="21"/>
        <v>176699.31979999994</v>
      </c>
      <c r="AL85" s="158">
        <f t="shared" si="21"/>
        <v>-60959.902700000093</v>
      </c>
      <c r="AM85" s="158">
        <f t="shared" si="21"/>
        <v>-46750.942700000094</v>
      </c>
      <c r="AN85" s="158">
        <f t="shared" si="21"/>
        <v>-40867.064300000093</v>
      </c>
      <c r="AO85" s="158">
        <f t="shared" si="21"/>
        <v>-23622.104300000094</v>
      </c>
      <c r="AP85" s="158">
        <f t="shared" si="21"/>
        <v>-9450.0273000000943</v>
      </c>
      <c r="AQ85" s="158">
        <f t="shared" si="21"/>
        <v>5194.5326999999052</v>
      </c>
      <c r="AR85" s="158">
        <f t="shared" si="21"/>
        <v>20000.792699999904</v>
      </c>
      <c r="AS85" s="158">
        <f t="shared" si="21"/>
        <v>37245.752699999903</v>
      </c>
      <c r="AT85" s="158">
        <f t="shared" si="21"/>
        <v>53390.712699999902</v>
      </c>
      <c r="AU85" s="158">
        <f t="shared" si="21"/>
        <v>67562.789699999907</v>
      </c>
      <c r="AV85" s="158">
        <f t="shared" si="21"/>
        <v>0</v>
      </c>
      <c r="AW85" s="117"/>
      <c r="AX85" s="117"/>
      <c r="AZ85" s="117"/>
    </row>
    <row r="86" spans="2:52">
      <c r="B86" s="160" t="str">
        <f t="shared" si="15"/>
        <v>修繕積立金の残高
   （修繕積立基金）</v>
      </c>
      <c r="R86" s="158">
        <f t="shared" si="21"/>
        <v>0</v>
      </c>
      <c r="S86" s="158">
        <f t="shared" si="21"/>
        <v>0</v>
      </c>
      <c r="T86" s="158">
        <f t="shared" si="21"/>
        <v>0</v>
      </c>
      <c r="U86" s="158">
        <f t="shared" si="21"/>
        <v>0</v>
      </c>
      <c r="V86" s="158">
        <f t="shared" si="21"/>
        <v>0</v>
      </c>
      <c r="W86" s="158">
        <f t="shared" si="21"/>
        <v>0</v>
      </c>
      <c r="X86" s="158">
        <f t="shared" si="21"/>
        <v>0</v>
      </c>
      <c r="Y86" s="158">
        <f t="shared" si="21"/>
        <v>0</v>
      </c>
      <c r="Z86" s="158">
        <f t="shared" si="21"/>
        <v>0</v>
      </c>
      <c r="AA86" s="158">
        <f t="shared" si="21"/>
        <v>0</v>
      </c>
      <c r="AB86" s="158">
        <f t="shared" si="21"/>
        <v>0</v>
      </c>
      <c r="AC86" s="158">
        <f t="shared" si="21"/>
        <v>0</v>
      </c>
      <c r="AD86" s="158">
        <f t="shared" si="21"/>
        <v>0</v>
      </c>
      <c r="AE86" s="158">
        <f t="shared" si="21"/>
        <v>0</v>
      </c>
      <c r="AF86" s="158">
        <f t="shared" si="21"/>
        <v>0</v>
      </c>
      <c r="AG86" s="158">
        <f t="shared" si="21"/>
        <v>0</v>
      </c>
      <c r="AH86" s="158">
        <f t="shared" si="21"/>
        <v>0</v>
      </c>
      <c r="AI86" s="158">
        <f t="shared" si="21"/>
        <v>0</v>
      </c>
      <c r="AJ86" s="158">
        <f t="shared" si="21"/>
        <v>0</v>
      </c>
      <c r="AK86" s="158">
        <f t="shared" si="21"/>
        <v>0</v>
      </c>
      <c r="AL86" s="158">
        <f t="shared" si="21"/>
        <v>0</v>
      </c>
      <c r="AM86" s="158">
        <f t="shared" si="21"/>
        <v>0</v>
      </c>
      <c r="AN86" s="158">
        <f t="shared" si="21"/>
        <v>0</v>
      </c>
      <c r="AO86" s="158">
        <f t="shared" si="21"/>
        <v>0</v>
      </c>
      <c r="AP86" s="158">
        <f t="shared" si="21"/>
        <v>0</v>
      </c>
      <c r="AQ86" s="158">
        <f t="shared" si="21"/>
        <v>0</v>
      </c>
      <c r="AR86" s="158">
        <f t="shared" si="21"/>
        <v>0</v>
      </c>
      <c r="AS86" s="158">
        <f t="shared" si="21"/>
        <v>0</v>
      </c>
      <c r="AT86" s="158">
        <f t="shared" si="21"/>
        <v>0</v>
      </c>
      <c r="AU86" s="158">
        <f t="shared" si="21"/>
        <v>0</v>
      </c>
      <c r="AV86" s="158">
        <f t="shared" si="21"/>
        <v>0</v>
      </c>
      <c r="AW86" s="117"/>
      <c r="AX86" s="117"/>
      <c r="AZ86" s="117"/>
    </row>
    <row r="87" spans="2:52">
      <c r="B87" s="160" t="str">
        <f t="shared" si="15"/>
        <v>修繕積立金　年度合計
　 （＠円／㎡･戸･月）</v>
      </c>
      <c r="R87" s="158">
        <f t="shared" si="21"/>
        <v>0</v>
      </c>
      <c r="S87" s="158">
        <f t="shared" si="21"/>
        <v>0</v>
      </c>
      <c r="T87" s="158">
        <f t="shared" si="21"/>
        <v>0</v>
      </c>
      <c r="U87" s="158">
        <f t="shared" si="21"/>
        <v>0</v>
      </c>
      <c r="V87" s="158">
        <f t="shared" si="21"/>
        <v>0</v>
      </c>
      <c r="W87" s="158">
        <f t="shared" si="21"/>
        <v>0</v>
      </c>
      <c r="X87" s="158">
        <f t="shared" si="21"/>
        <v>0</v>
      </c>
      <c r="Y87" s="158">
        <f t="shared" si="21"/>
        <v>0</v>
      </c>
      <c r="Z87" s="158">
        <f t="shared" si="21"/>
        <v>0</v>
      </c>
      <c r="AA87" s="158">
        <f t="shared" si="21"/>
        <v>0</v>
      </c>
      <c r="AB87" s="158">
        <f t="shared" si="21"/>
        <v>0</v>
      </c>
      <c r="AC87" s="158">
        <f t="shared" si="21"/>
        <v>0</v>
      </c>
      <c r="AD87" s="158">
        <f t="shared" si="21"/>
        <v>0</v>
      </c>
      <c r="AE87" s="158">
        <f t="shared" si="21"/>
        <v>0</v>
      </c>
      <c r="AF87" s="158">
        <f t="shared" ref="AF87:AV87" si="22">AF41</f>
        <v>0</v>
      </c>
      <c r="AG87" s="158">
        <f t="shared" si="22"/>
        <v>0</v>
      </c>
      <c r="AH87" s="158">
        <f t="shared" si="22"/>
        <v>0</v>
      </c>
      <c r="AI87" s="158">
        <f t="shared" si="22"/>
        <v>0</v>
      </c>
      <c r="AJ87" s="158">
        <f t="shared" si="22"/>
        <v>0</v>
      </c>
      <c r="AK87" s="158">
        <f t="shared" si="22"/>
        <v>0</v>
      </c>
      <c r="AL87" s="158">
        <f t="shared" si="22"/>
        <v>0</v>
      </c>
      <c r="AM87" s="158">
        <f t="shared" si="22"/>
        <v>0</v>
      </c>
      <c r="AN87" s="158">
        <f t="shared" si="22"/>
        <v>0</v>
      </c>
      <c r="AO87" s="158">
        <f t="shared" si="22"/>
        <v>0</v>
      </c>
      <c r="AP87" s="158">
        <f t="shared" si="22"/>
        <v>0</v>
      </c>
      <c r="AQ87" s="158">
        <f t="shared" si="22"/>
        <v>0</v>
      </c>
      <c r="AR87" s="158">
        <f t="shared" si="22"/>
        <v>0</v>
      </c>
      <c r="AS87" s="158">
        <f t="shared" si="22"/>
        <v>0</v>
      </c>
      <c r="AT87" s="158">
        <f t="shared" si="22"/>
        <v>0</v>
      </c>
      <c r="AU87" s="158">
        <f t="shared" si="22"/>
        <v>0</v>
      </c>
      <c r="AV87" s="158">
        <f t="shared" si="22"/>
        <v>0</v>
      </c>
      <c r="AW87" s="117"/>
      <c r="AX87" s="117"/>
      <c r="AZ87" s="117"/>
    </row>
    <row r="88" spans="2:52">
      <c r="B88" s="160" t="s">
        <v>223</v>
      </c>
      <c r="R88" s="158">
        <f t="shared" ref="R88:AU93" si="23">R42</f>
        <v>0</v>
      </c>
      <c r="S88" s="158">
        <f t="shared" si="23"/>
        <v>0</v>
      </c>
      <c r="T88" s="158">
        <f t="shared" si="23"/>
        <v>0</v>
      </c>
      <c r="U88" s="158">
        <f t="shared" si="23"/>
        <v>0</v>
      </c>
      <c r="V88" s="158">
        <f t="shared" si="23"/>
        <v>0</v>
      </c>
      <c r="W88" s="158">
        <f t="shared" si="23"/>
        <v>0</v>
      </c>
      <c r="X88" s="158">
        <f t="shared" si="23"/>
        <v>0</v>
      </c>
      <c r="Y88" s="158">
        <f t="shared" si="23"/>
        <v>0</v>
      </c>
      <c r="Z88" s="158">
        <f t="shared" si="23"/>
        <v>0</v>
      </c>
      <c r="AA88" s="158">
        <f t="shared" si="23"/>
        <v>0</v>
      </c>
      <c r="AB88" s="158">
        <f t="shared" si="23"/>
        <v>0</v>
      </c>
      <c r="AC88" s="158">
        <f t="shared" si="23"/>
        <v>0</v>
      </c>
      <c r="AD88" s="158">
        <f t="shared" si="23"/>
        <v>0</v>
      </c>
      <c r="AE88" s="158">
        <f t="shared" si="23"/>
        <v>0</v>
      </c>
      <c r="AF88" s="158">
        <f t="shared" si="23"/>
        <v>0</v>
      </c>
      <c r="AG88" s="158">
        <f t="shared" si="23"/>
        <v>0</v>
      </c>
      <c r="AH88" s="158">
        <f t="shared" si="23"/>
        <v>0</v>
      </c>
      <c r="AI88" s="158">
        <f t="shared" si="23"/>
        <v>0</v>
      </c>
      <c r="AJ88" s="158">
        <f t="shared" si="23"/>
        <v>0</v>
      </c>
      <c r="AK88" s="158">
        <f t="shared" si="23"/>
        <v>0</v>
      </c>
      <c r="AL88" s="158">
        <f t="shared" si="23"/>
        <v>0</v>
      </c>
      <c r="AM88" s="158">
        <f t="shared" si="23"/>
        <v>0</v>
      </c>
      <c r="AN88" s="158">
        <f t="shared" si="23"/>
        <v>0</v>
      </c>
      <c r="AO88" s="158">
        <f t="shared" si="23"/>
        <v>0</v>
      </c>
      <c r="AP88" s="158">
        <f t="shared" si="23"/>
        <v>0</v>
      </c>
      <c r="AQ88" s="158">
        <f t="shared" si="23"/>
        <v>0</v>
      </c>
      <c r="AR88" s="158">
        <f t="shared" si="23"/>
        <v>0</v>
      </c>
      <c r="AS88" s="158">
        <f t="shared" si="23"/>
        <v>0</v>
      </c>
      <c r="AT88" s="158">
        <f t="shared" si="23"/>
        <v>0</v>
      </c>
      <c r="AU88" s="158">
        <f t="shared" si="23"/>
        <v>0</v>
      </c>
      <c r="AV88" s="158"/>
      <c r="AW88" s="117"/>
      <c r="AX88" s="117"/>
      <c r="AZ88" s="117"/>
    </row>
    <row r="89" spans="2:52">
      <c r="B89" s="160" t="str">
        <f>B43</f>
        <v xml:space="preserve"> 修繕積立金　累計</v>
      </c>
      <c r="R89" s="158">
        <f t="shared" si="23"/>
        <v>0</v>
      </c>
      <c r="S89" s="158">
        <f t="shared" si="23"/>
        <v>0</v>
      </c>
      <c r="T89" s="158">
        <f t="shared" si="23"/>
        <v>0</v>
      </c>
      <c r="U89" s="158">
        <f t="shared" si="23"/>
        <v>0</v>
      </c>
      <c r="V89" s="158">
        <f t="shared" si="23"/>
        <v>0</v>
      </c>
      <c r="W89" s="158">
        <f t="shared" si="23"/>
        <v>0</v>
      </c>
      <c r="X89" s="158">
        <f t="shared" si="23"/>
        <v>0</v>
      </c>
      <c r="Y89" s="158">
        <f t="shared" si="23"/>
        <v>0</v>
      </c>
      <c r="Z89" s="158">
        <f t="shared" si="23"/>
        <v>0</v>
      </c>
      <c r="AA89" s="158">
        <f t="shared" si="23"/>
        <v>0</v>
      </c>
      <c r="AB89" s="158">
        <f t="shared" si="23"/>
        <v>0</v>
      </c>
      <c r="AC89" s="158">
        <f t="shared" si="23"/>
        <v>0</v>
      </c>
      <c r="AD89" s="158">
        <f t="shared" si="23"/>
        <v>0</v>
      </c>
      <c r="AE89" s="158">
        <f t="shared" si="23"/>
        <v>0</v>
      </c>
      <c r="AF89" s="158">
        <f t="shared" si="23"/>
        <v>0</v>
      </c>
      <c r="AG89" s="158">
        <f t="shared" si="23"/>
        <v>0</v>
      </c>
      <c r="AH89" s="158">
        <f t="shared" si="23"/>
        <v>0</v>
      </c>
      <c r="AI89" s="158">
        <f t="shared" si="23"/>
        <v>0</v>
      </c>
      <c r="AJ89" s="158">
        <f t="shared" si="23"/>
        <v>0</v>
      </c>
      <c r="AK89" s="158">
        <f t="shared" si="23"/>
        <v>0</v>
      </c>
      <c r="AL89" s="158">
        <f t="shared" si="23"/>
        <v>0</v>
      </c>
      <c r="AM89" s="158">
        <f t="shared" si="23"/>
        <v>0</v>
      </c>
      <c r="AN89" s="158">
        <f t="shared" si="23"/>
        <v>0</v>
      </c>
      <c r="AO89" s="158">
        <f t="shared" si="23"/>
        <v>0</v>
      </c>
      <c r="AP89" s="158">
        <f t="shared" si="23"/>
        <v>0</v>
      </c>
      <c r="AQ89" s="158">
        <f t="shared" si="23"/>
        <v>0</v>
      </c>
      <c r="AR89" s="158">
        <f t="shared" si="23"/>
        <v>0</v>
      </c>
      <c r="AS89" s="158">
        <f t="shared" si="23"/>
        <v>0</v>
      </c>
      <c r="AT89" s="158">
        <f t="shared" si="23"/>
        <v>0</v>
      </c>
      <c r="AU89" s="158">
        <f t="shared" si="23"/>
        <v>0</v>
      </c>
      <c r="AV89" s="158">
        <f>AV41</f>
        <v>0</v>
      </c>
      <c r="AW89" s="117"/>
      <c r="AX89" s="117"/>
      <c r="AZ89" s="117"/>
    </row>
    <row r="90" spans="2:52">
      <c r="B90" s="160" t="str">
        <f>B44</f>
        <v>修繕積立金の残高
   （修繕積立基金）</v>
      </c>
      <c r="R90" s="158">
        <f t="shared" si="23"/>
        <v>0</v>
      </c>
      <c r="S90" s="158">
        <f t="shared" si="23"/>
        <v>0</v>
      </c>
      <c r="T90" s="158">
        <f t="shared" si="23"/>
        <v>0</v>
      </c>
      <c r="U90" s="158">
        <f t="shared" si="23"/>
        <v>0</v>
      </c>
      <c r="V90" s="158">
        <f t="shared" si="23"/>
        <v>0</v>
      </c>
      <c r="W90" s="158">
        <f t="shared" si="23"/>
        <v>0</v>
      </c>
      <c r="X90" s="158">
        <f t="shared" si="23"/>
        <v>0</v>
      </c>
      <c r="Y90" s="158">
        <f t="shared" si="23"/>
        <v>0</v>
      </c>
      <c r="Z90" s="158">
        <f t="shared" si="23"/>
        <v>0</v>
      </c>
      <c r="AA90" s="158">
        <f t="shared" si="23"/>
        <v>0</v>
      </c>
      <c r="AB90" s="158">
        <f t="shared" si="23"/>
        <v>0</v>
      </c>
      <c r="AC90" s="158">
        <f t="shared" si="23"/>
        <v>0</v>
      </c>
      <c r="AD90" s="158">
        <f t="shared" si="23"/>
        <v>0</v>
      </c>
      <c r="AE90" s="158">
        <f t="shared" si="23"/>
        <v>0</v>
      </c>
      <c r="AF90" s="158">
        <f t="shared" si="23"/>
        <v>0</v>
      </c>
      <c r="AG90" s="158">
        <f t="shared" si="23"/>
        <v>0</v>
      </c>
      <c r="AH90" s="158">
        <f t="shared" si="23"/>
        <v>0</v>
      </c>
      <c r="AI90" s="158">
        <f t="shared" si="23"/>
        <v>0</v>
      </c>
      <c r="AJ90" s="158">
        <f t="shared" si="23"/>
        <v>0</v>
      </c>
      <c r="AK90" s="158">
        <f t="shared" si="23"/>
        <v>0</v>
      </c>
      <c r="AL90" s="158">
        <f t="shared" si="23"/>
        <v>0</v>
      </c>
      <c r="AM90" s="158">
        <f t="shared" si="23"/>
        <v>0</v>
      </c>
      <c r="AN90" s="158">
        <f t="shared" si="23"/>
        <v>0</v>
      </c>
      <c r="AO90" s="158">
        <f t="shared" si="23"/>
        <v>0</v>
      </c>
      <c r="AP90" s="158">
        <f t="shared" si="23"/>
        <v>0</v>
      </c>
      <c r="AQ90" s="158">
        <f t="shared" si="23"/>
        <v>0</v>
      </c>
      <c r="AR90" s="158">
        <f t="shared" si="23"/>
        <v>0</v>
      </c>
      <c r="AS90" s="158">
        <f t="shared" si="23"/>
        <v>0</v>
      </c>
      <c r="AT90" s="158">
        <f t="shared" si="23"/>
        <v>0</v>
      </c>
      <c r="AU90" s="158">
        <f t="shared" si="23"/>
        <v>0</v>
      </c>
      <c r="AV90" s="158">
        <f>AV44</f>
        <v>0</v>
      </c>
      <c r="AW90" s="117"/>
      <c r="AX90" s="117"/>
      <c r="AZ90" s="117"/>
    </row>
    <row r="91" spans="2:52">
      <c r="B91" s="160" t="str">
        <f>B45</f>
        <v>修繕積立金　年度合計
　 （＠円／㎡･戸･月）</v>
      </c>
      <c r="R91" s="158">
        <f t="shared" si="23"/>
        <v>0</v>
      </c>
      <c r="S91" s="158">
        <f t="shared" si="23"/>
        <v>0</v>
      </c>
      <c r="T91" s="158">
        <f t="shared" si="23"/>
        <v>0</v>
      </c>
      <c r="U91" s="158">
        <f t="shared" si="23"/>
        <v>0</v>
      </c>
      <c r="V91" s="158">
        <f t="shared" si="23"/>
        <v>0</v>
      </c>
      <c r="W91" s="158">
        <f t="shared" si="23"/>
        <v>0</v>
      </c>
      <c r="X91" s="158">
        <f t="shared" si="23"/>
        <v>0</v>
      </c>
      <c r="Y91" s="158">
        <f t="shared" si="23"/>
        <v>0</v>
      </c>
      <c r="Z91" s="158">
        <f t="shared" si="23"/>
        <v>0</v>
      </c>
      <c r="AA91" s="158">
        <f t="shared" si="23"/>
        <v>0</v>
      </c>
      <c r="AB91" s="158">
        <f t="shared" si="23"/>
        <v>0</v>
      </c>
      <c r="AC91" s="158">
        <f t="shared" si="23"/>
        <v>0</v>
      </c>
      <c r="AD91" s="158">
        <f t="shared" si="23"/>
        <v>0</v>
      </c>
      <c r="AE91" s="158">
        <f t="shared" si="23"/>
        <v>0</v>
      </c>
      <c r="AF91" s="158">
        <f t="shared" si="23"/>
        <v>0</v>
      </c>
      <c r="AG91" s="158">
        <f t="shared" si="23"/>
        <v>0</v>
      </c>
      <c r="AH91" s="158">
        <f t="shared" si="23"/>
        <v>0</v>
      </c>
      <c r="AI91" s="158">
        <f t="shared" si="23"/>
        <v>0</v>
      </c>
      <c r="AJ91" s="158">
        <f t="shared" si="23"/>
        <v>0</v>
      </c>
      <c r="AK91" s="158">
        <f t="shared" si="23"/>
        <v>0</v>
      </c>
      <c r="AL91" s="158">
        <f t="shared" si="23"/>
        <v>0</v>
      </c>
      <c r="AM91" s="158">
        <f t="shared" si="23"/>
        <v>0</v>
      </c>
      <c r="AN91" s="158">
        <f t="shared" si="23"/>
        <v>0</v>
      </c>
      <c r="AO91" s="158">
        <f t="shared" si="23"/>
        <v>0</v>
      </c>
      <c r="AP91" s="158">
        <f t="shared" si="23"/>
        <v>0</v>
      </c>
      <c r="AQ91" s="158">
        <f t="shared" si="23"/>
        <v>0</v>
      </c>
      <c r="AR91" s="158">
        <f t="shared" si="23"/>
        <v>0</v>
      </c>
      <c r="AS91" s="158">
        <f t="shared" si="23"/>
        <v>0</v>
      </c>
      <c r="AT91" s="158">
        <f t="shared" si="23"/>
        <v>0</v>
      </c>
      <c r="AU91" s="158">
        <f t="shared" si="23"/>
        <v>0</v>
      </c>
      <c r="AV91" s="158">
        <f>AV45</f>
        <v>0</v>
      </c>
      <c r="AW91" s="117"/>
      <c r="AX91" s="117"/>
      <c r="AZ91" s="117"/>
    </row>
    <row r="92" spans="2:52">
      <c r="B92" s="160" t="s">
        <v>223</v>
      </c>
      <c r="R92" s="158">
        <f t="shared" si="23"/>
        <v>2700</v>
      </c>
      <c r="S92" s="158">
        <f t="shared" si="23"/>
        <v>0</v>
      </c>
      <c r="T92" s="158">
        <f t="shared" si="23"/>
        <v>0</v>
      </c>
      <c r="U92" s="158">
        <f t="shared" si="23"/>
        <v>0</v>
      </c>
      <c r="V92" s="158">
        <f t="shared" si="23"/>
        <v>0</v>
      </c>
      <c r="W92" s="158">
        <f t="shared" si="23"/>
        <v>0</v>
      </c>
      <c r="X92" s="158">
        <f t="shared" si="23"/>
        <v>0</v>
      </c>
      <c r="Y92" s="158">
        <f t="shared" si="23"/>
        <v>0</v>
      </c>
      <c r="Z92" s="158">
        <f t="shared" si="23"/>
        <v>0</v>
      </c>
      <c r="AA92" s="158">
        <f t="shared" si="23"/>
        <v>0</v>
      </c>
      <c r="AB92" s="158">
        <f t="shared" si="23"/>
        <v>0</v>
      </c>
      <c r="AC92" s="158">
        <f t="shared" si="23"/>
        <v>0</v>
      </c>
      <c r="AD92" s="158">
        <f t="shared" si="23"/>
        <v>0</v>
      </c>
      <c r="AE92" s="158">
        <f t="shared" si="23"/>
        <v>0</v>
      </c>
      <c r="AF92" s="158">
        <f t="shared" si="23"/>
        <v>0</v>
      </c>
      <c r="AG92" s="158">
        <f t="shared" si="23"/>
        <v>0</v>
      </c>
      <c r="AH92" s="158">
        <f t="shared" si="23"/>
        <v>0</v>
      </c>
      <c r="AI92" s="158">
        <f t="shared" si="23"/>
        <v>0</v>
      </c>
      <c r="AJ92" s="158">
        <f t="shared" si="23"/>
        <v>0</v>
      </c>
      <c r="AK92" s="158">
        <f t="shared" si="23"/>
        <v>0</v>
      </c>
      <c r="AL92" s="158">
        <f t="shared" si="23"/>
        <v>0</v>
      </c>
      <c r="AM92" s="158">
        <f t="shared" si="23"/>
        <v>0</v>
      </c>
      <c r="AN92" s="158">
        <f t="shared" si="23"/>
        <v>0</v>
      </c>
      <c r="AO92" s="158">
        <f t="shared" si="23"/>
        <v>0</v>
      </c>
      <c r="AP92" s="158">
        <f t="shared" si="23"/>
        <v>0</v>
      </c>
      <c r="AQ92" s="158">
        <f t="shared" si="23"/>
        <v>0</v>
      </c>
      <c r="AR92" s="158">
        <f t="shared" si="23"/>
        <v>0</v>
      </c>
      <c r="AS92" s="158">
        <f t="shared" si="23"/>
        <v>0</v>
      </c>
      <c r="AT92" s="158">
        <f t="shared" si="23"/>
        <v>0</v>
      </c>
      <c r="AU92" s="158">
        <f t="shared" si="23"/>
        <v>0</v>
      </c>
      <c r="AV92" s="158"/>
      <c r="AW92" s="117"/>
      <c r="AX92" s="117"/>
      <c r="AZ92" s="117"/>
    </row>
    <row r="93" spans="2:52">
      <c r="B93" s="160" t="str">
        <f>B47</f>
        <v xml:space="preserve"> 修繕積立金　累計</v>
      </c>
      <c r="R93" s="158">
        <f t="shared" si="23"/>
        <v>2700</v>
      </c>
      <c r="S93" s="158">
        <f t="shared" si="23"/>
        <v>2700</v>
      </c>
      <c r="T93" s="158">
        <f t="shared" si="23"/>
        <v>2700</v>
      </c>
      <c r="U93" s="158">
        <f t="shared" si="23"/>
        <v>2700</v>
      </c>
      <c r="V93" s="158">
        <f t="shared" si="23"/>
        <v>2700</v>
      </c>
      <c r="W93" s="158">
        <f t="shared" si="23"/>
        <v>2700</v>
      </c>
      <c r="X93" s="158">
        <f t="shared" si="23"/>
        <v>2700</v>
      </c>
      <c r="Y93" s="158">
        <f t="shared" si="23"/>
        <v>2700</v>
      </c>
      <c r="Z93" s="158">
        <f t="shared" si="23"/>
        <v>2700</v>
      </c>
      <c r="AA93" s="158">
        <f t="shared" si="23"/>
        <v>2700</v>
      </c>
      <c r="AB93" s="158">
        <f t="shared" si="23"/>
        <v>2700</v>
      </c>
      <c r="AC93" s="158">
        <f t="shared" si="23"/>
        <v>2700</v>
      </c>
      <c r="AD93" s="158">
        <f t="shared" si="23"/>
        <v>2700</v>
      </c>
      <c r="AE93" s="158">
        <f t="shared" si="23"/>
        <v>2700</v>
      </c>
      <c r="AF93" s="158">
        <f t="shared" si="23"/>
        <v>2700</v>
      </c>
      <c r="AG93" s="158">
        <f t="shared" si="23"/>
        <v>2700</v>
      </c>
      <c r="AH93" s="158">
        <f t="shared" si="23"/>
        <v>2700</v>
      </c>
      <c r="AI93" s="158">
        <f t="shared" si="23"/>
        <v>2700</v>
      </c>
      <c r="AJ93" s="158">
        <f t="shared" si="23"/>
        <v>2700</v>
      </c>
      <c r="AK93" s="158">
        <f t="shared" si="23"/>
        <v>2700</v>
      </c>
      <c r="AL93" s="158">
        <f t="shared" si="23"/>
        <v>2700</v>
      </c>
      <c r="AM93" s="158">
        <f t="shared" si="23"/>
        <v>2700</v>
      </c>
      <c r="AN93" s="158">
        <f t="shared" si="23"/>
        <v>2700</v>
      </c>
      <c r="AO93" s="158">
        <f t="shared" si="23"/>
        <v>2700</v>
      </c>
      <c r="AP93" s="158">
        <f t="shared" si="23"/>
        <v>2700</v>
      </c>
      <c r="AQ93" s="158">
        <f t="shared" si="23"/>
        <v>2700</v>
      </c>
      <c r="AR93" s="158">
        <f t="shared" si="23"/>
        <v>2700</v>
      </c>
      <c r="AS93" s="158">
        <f t="shared" si="23"/>
        <v>2700</v>
      </c>
      <c r="AT93" s="158">
        <f t="shared" si="23"/>
        <v>2700</v>
      </c>
      <c r="AU93" s="158">
        <f t="shared" si="23"/>
        <v>0</v>
      </c>
      <c r="AV93" s="158">
        <f>AV45</f>
        <v>0</v>
      </c>
      <c r="AW93" s="117"/>
      <c r="AX93" s="117"/>
      <c r="AZ93" s="117"/>
    </row>
    <row r="94" spans="2:52">
      <c r="B94" s="160"/>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17"/>
      <c r="AX94" s="117"/>
      <c r="AZ94" s="117"/>
    </row>
    <row r="95" spans="2:52">
      <c r="B95" s="160"/>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17"/>
      <c r="AX95" s="117"/>
      <c r="AZ95" s="117"/>
    </row>
    <row r="96" spans="2:52">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7"/>
      <c r="AW96" s="117"/>
      <c r="AX96" s="117"/>
      <c r="AZ96" s="117"/>
    </row>
    <row r="103" spans="48:48">
      <c r="AV103" s="161"/>
    </row>
  </sheetData>
  <mergeCells count="32">
    <mergeCell ref="A4:A5"/>
    <mergeCell ref="B4:Q4"/>
    <mergeCell ref="AV4:AV5"/>
    <mergeCell ref="B5:Q5"/>
    <mergeCell ref="B6:Q6"/>
    <mergeCell ref="B25:Q25"/>
    <mergeCell ref="B14:Q14"/>
    <mergeCell ref="B15:Q15"/>
    <mergeCell ref="B16:Q16"/>
    <mergeCell ref="B17:Q17"/>
    <mergeCell ref="B18:Q18"/>
    <mergeCell ref="B19:Q19"/>
    <mergeCell ref="B22:Q22"/>
    <mergeCell ref="B23:Q23"/>
    <mergeCell ref="B24:Q24"/>
    <mergeCell ref="A28:A31"/>
    <mergeCell ref="A32:A37"/>
    <mergeCell ref="A40:A43"/>
    <mergeCell ref="A44:A47"/>
    <mergeCell ref="AV50:AV51"/>
    <mergeCell ref="A7:A12"/>
    <mergeCell ref="A13:A21"/>
    <mergeCell ref="A22:A24"/>
    <mergeCell ref="B20:Q20"/>
    <mergeCell ref="B21:Q21"/>
    <mergeCell ref="B12:Q12"/>
    <mergeCell ref="B13:Q13"/>
    <mergeCell ref="B7:Q7"/>
    <mergeCell ref="B8:Q8"/>
    <mergeCell ref="B9:Q9"/>
    <mergeCell ref="B10:Q10"/>
    <mergeCell ref="B11:Q11"/>
  </mergeCells>
  <phoneticPr fontId="2"/>
  <pageMargins left="0.55118110236220474" right="0.47244094488188981" top="0.39370078740157483" bottom="0.39370078740157483" header="0.23622047244094491" footer="0.39370078740157483"/>
  <pageSetup paperSize="8" scale="51" orientation="landscape" horizontalDpi="300" verticalDpi="4294967292" r:id="rId1"/>
  <headerFooter alignWithMargins="0">
    <oddHeader>&amp;Rプレシス本厚木コンフォート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936F-91BF-4123-B0B7-255D78B20AB5}">
  <sheetPr>
    <tabColor theme="9"/>
    <pageSetUpPr fitToPage="1"/>
  </sheetPr>
  <dimension ref="A1:AZ80"/>
  <sheetViews>
    <sheetView zoomScale="90" zoomScaleNormal="90" zoomScaleSheetLayoutView="100" workbookViewId="0">
      <selection activeCell="F31" sqref="F31"/>
    </sheetView>
  </sheetViews>
  <sheetFormatPr defaultColWidth="9" defaultRowHeight="12"/>
  <cols>
    <col min="1" max="1" width="4.88671875" style="1" customWidth="1"/>
    <col min="2" max="2" width="25" style="2" customWidth="1"/>
    <col min="3" max="3" width="32.6640625" style="3" hidden="1" customWidth="1"/>
    <col min="4" max="4" width="20.6640625" style="3" hidden="1" customWidth="1"/>
    <col min="5" max="5" width="28.6640625" style="3" hidden="1" customWidth="1"/>
    <col min="6" max="6" width="5.109375" style="4" hidden="1" customWidth="1"/>
    <col min="7" max="7" width="9.88671875" style="5" hidden="1" customWidth="1"/>
    <col min="8" max="8" width="6.6640625" style="6" hidden="1" customWidth="1"/>
    <col min="9" max="9" width="9.6640625" style="5" hidden="1" customWidth="1"/>
    <col min="10" max="16" width="3.88671875" style="7" hidden="1" customWidth="1"/>
    <col min="17" max="47" width="5.88671875" style="8" customWidth="1"/>
    <col min="48" max="48" width="8.6640625" style="9" customWidth="1"/>
    <col min="49" max="49" width="5.33203125" style="10" customWidth="1"/>
    <col min="50" max="50" width="10" style="11" customWidth="1"/>
    <col min="51" max="51" width="10.88671875" style="1" customWidth="1"/>
    <col min="52" max="52" width="6.6640625" style="6" customWidth="1"/>
    <col min="53" max="53" width="8.88671875" style="1" customWidth="1"/>
    <col min="54" max="16384" width="9" style="1"/>
  </cols>
  <sheetData>
    <row r="1" spans="1:52" ht="6" customHeight="1"/>
    <row r="2" spans="1:52" ht="18.75" customHeight="1">
      <c r="A2" s="12" t="s">
        <v>784</v>
      </c>
      <c r="G2" s="13"/>
      <c r="H2" s="14"/>
      <c r="I2" s="13"/>
      <c r="J2" s="15"/>
      <c r="K2" s="15"/>
      <c r="L2" s="15"/>
      <c r="M2" s="15"/>
      <c r="N2" s="15"/>
      <c r="O2" s="15"/>
      <c r="P2" s="15"/>
      <c r="AV2" s="16" t="s">
        <v>209</v>
      </c>
      <c r="AW2" s="17"/>
      <c r="AZ2" s="14"/>
    </row>
    <row r="3" spans="1:52" ht="6.75" customHeight="1" thickBot="1">
      <c r="A3" s="18">
        <v>0.1</v>
      </c>
      <c r="G3" s="13"/>
      <c r="H3" s="14"/>
      <c r="I3" s="13"/>
      <c r="J3" s="15"/>
      <c r="K3" s="15"/>
      <c r="L3" s="15"/>
      <c r="M3" s="15"/>
      <c r="N3" s="15"/>
      <c r="O3" s="15"/>
      <c r="P3" s="15"/>
      <c r="R3" s="489">
        <v>0.1</v>
      </c>
      <c r="S3" s="489">
        <v>0.1</v>
      </c>
      <c r="T3" s="489">
        <v>0.1</v>
      </c>
      <c r="U3" s="489">
        <v>0.1</v>
      </c>
      <c r="V3" s="489">
        <v>0.1</v>
      </c>
      <c r="W3" s="489">
        <v>0.1</v>
      </c>
      <c r="X3" s="489">
        <v>0.1</v>
      </c>
      <c r="Y3" s="489">
        <v>0.1</v>
      </c>
      <c r="Z3" s="489">
        <v>0.1</v>
      </c>
      <c r="AA3" s="489">
        <v>0.1</v>
      </c>
      <c r="AB3" s="489">
        <v>0.1</v>
      </c>
      <c r="AC3" s="489">
        <v>0.1</v>
      </c>
      <c r="AD3" s="489">
        <v>0.1</v>
      </c>
      <c r="AE3" s="489">
        <v>0.1</v>
      </c>
      <c r="AF3" s="489">
        <v>0.1</v>
      </c>
      <c r="AG3" s="489">
        <v>0.1</v>
      </c>
      <c r="AH3" s="489">
        <v>0.1</v>
      </c>
      <c r="AI3" s="489">
        <v>0.1</v>
      </c>
      <c r="AJ3" s="489">
        <v>0.1</v>
      </c>
      <c r="AK3" s="489">
        <v>0.1</v>
      </c>
      <c r="AL3" s="489">
        <v>0.1</v>
      </c>
      <c r="AM3" s="489">
        <v>0.1</v>
      </c>
      <c r="AN3" s="489">
        <v>0.1</v>
      </c>
      <c r="AO3" s="489">
        <v>0.1</v>
      </c>
      <c r="AP3" s="489">
        <v>0.1</v>
      </c>
      <c r="AQ3" s="489">
        <v>0.1</v>
      </c>
      <c r="AR3" s="489">
        <v>0.1</v>
      </c>
      <c r="AS3" s="489">
        <v>0.1</v>
      </c>
      <c r="AT3" s="489">
        <v>0.1</v>
      </c>
      <c r="AU3" s="489">
        <v>0.1</v>
      </c>
      <c r="AW3" s="17"/>
      <c r="AZ3" s="14"/>
    </row>
    <row r="4" spans="1:52" ht="15.75" customHeight="1">
      <c r="A4" s="829" t="s">
        <v>9</v>
      </c>
      <c r="B4" s="831" t="s">
        <v>10</v>
      </c>
      <c r="C4" s="19" t="s">
        <v>3</v>
      </c>
      <c r="D4" s="20" t="s">
        <v>4</v>
      </c>
      <c r="E4" s="20" t="s">
        <v>5</v>
      </c>
      <c r="F4" s="20" t="s">
        <v>6</v>
      </c>
      <c r="G4" s="21" t="s">
        <v>7</v>
      </c>
      <c r="H4" s="22" t="s">
        <v>8</v>
      </c>
      <c r="I4" s="21" t="s">
        <v>11</v>
      </c>
      <c r="J4" s="23" t="s">
        <v>12</v>
      </c>
      <c r="K4" s="24"/>
      <c r="L4" s="24"/>
      <c r="M4" s="24"/>
      <c r="N4" s="24"/>
      <c r="O4" s="24"/>
      <c r="P4" s="24"/>
      <c r="Q4" s="25" t="s">
        <v>13</v>
      </c>
      <c r="R4" s="369">
        <v>2022</v>
      </c>
      <c r="S4" s="369">
        <v>2023</v>
      </c>
      <c r="T4" s="369">
        <v>2024</v>
      </c>
      <c r="U4" s="369">
        <v>2025</v>
      </c>
      <c r="V4" s="369">
        <v>2026</v>
      </c>
      <c r="W4" s="369">
        <v>2027</v>
      </c>
      <c r="X4" s="369">
        <v>2028</v>
      </c>
      <c r="Y4" s="369">
        <v>2029</v>
      </c>
      <c r="Z4" s="369">
        <v>2030</v>
      </c>
      <c r="AA4" s="369">
        <v>2031</v>
      </c>
      <c r="AB4" s="369">
        <v>2032</v>
      </c>
      <c r="AC4" s="369">
        <v>2033</v>
      </c>
      <c r="AD4" s="369">
        <v>2034</v>
      </c>
      <c r="AE4" s="369">
        <v>2035</v>
      </c>
      <c r="AF4" s="369">
        <v>2036</v>
      </c>
      <c r="AG4" s="369">
        <v>2037</v>
      </c>
      <c r="AH4" s="369">
        <v>2038</v>
      </c>
      <c r="AI4" s="369">
        <v>2039</v>
      </c>
      <c r="AJ4" s="369">
        <v>2040</v>
      </c>
      <c r="AK4" s="369">
        <v>2041</v>
      </c>
      <c r="AL4" s="369">
        <v>2042</v>
      </c>
      <c r="AM4" s="369">
        <v>2043</v>
      </c>
      <c r="AN4" s="369">
        <v>2044</v>
      </c>
      <c r="AO4" s="369">
        <v>2045</v>
      </c>
      <c r="AP4" s="369">
        <v>2046</v>
      </c>
      <c r="AQ4" s="369">
        <v>2047</v>
      </c>
      <c r="AR4" s="369">
        <v>2048</v>
      </c>
      <c r="AS4" s="369">
        <v>2049</v>
      </c>
      <c r="AT4" s="369">
        <v>2050</v>
      </c>
      <c r="AU4" s="370">
        <v>2051</v>
      </c>
      <c r="AV4" s="833" t="s">
        <v>14</v>
      </c>
      <c r="AW4" s="17"/>
      <c r="AX4" s="26"/>
      <c r="AZ4" s="27"/>
    </row>
    <row r="5" spans="1:52" ht="15.75" customHeight="1">
      <c r="A5" s="830"/>
      <c r="B5" s="832"/>
      <c r="C5" s="28"/>
      <c r="D5" s="29"/>
      <c r="E5" s="29"/>
      <c r="F5" s="29"/>
      <c r="G5" s="30"/>
      <c r="H5" s="31"/>
      <c r="I5" s="32"/>
      <c r="J5" s="33"/>
      <c r="K5" s="34"/>
      <c r="L5" s="34"/>
      <c r="M5" s="34"/>
      <c r="N5" s="34"/>
      <c r="O5" s="34"/>
      <c r="P5" s="34"/>
      <c r="Q5" s="25" t="s">
        <v>722</v>
      </c>
      <c r="R5" s="371">
        <v>9</v>
      </c>
      <c r="S5" s="371">
        <v>10</v>
      </c>
      <c r="T5" s="371">
        <v>11</v>
      </c>
      <c r="U5" s="371">
        <v>12</v>
      </c>
      <c r="V5" s="371">
        <v>13</v>
      </c>
      <c r="W5" s="371">
        <v>14</v>
      </c>
      <c r="X5" s="371">
        <v>15</v>
      </c>
      <c r="Y5" s="371">
        <v>16</v>
      </c>
      <c r="Z5" s="371">
        <v>17</v>
      </c>
      <c r="AA5" s="371">
        <v>18</v>
      </c>
      <c r="AB5" s="371">
        <v>19</v>
      </c>
      <c r="AC5" s="371">
        <v>20</v>
      </c>
      <c r="AD5" s="371">
        <v>21</v>
      </c>
      <c r="AE5" s="371">
        <v>22</v>
      </c>
      <c r="AF5" s="371">
        <v>23</v>
      </c>
      <c r="AG5" s="371">
        <v>24</v>
      </c>
      <c r="AH5" s="371">
        <v>25</v>
      </c>
      <c r="AI5" s="371">
        <v>26</v>
      </c>
      <c r="AJ5" s="371">
        <v>27</v>
      </c>
      <c r="AK5" s="371">
        <v>28</v>
      </c>
      <c r="AL5" s="371">
        <v>29</v>
      </c>
      <c r="AM5" s="371">
        <v>30</v>
      </c>
      <c r="AN5" s="371">
        <v>31</v>
      </c>
      <c r="AO5" s="371">
        <v>32</v>
      </c>
      <c r="AP5" s="371">
        <v>33</v>
      </c>
      <c r="AQ5" s="371">
        <v>34</v>
      </c>
      <c r="AR5" s="371">
        <v>35</v>
      </c>
      <c r="AS5" s="371">
        <v>36</v>
      </c>
      <c r="AT5" s="371">
        <v>37</v>
      </c>
      <c r="AU5" s="371">
        <v>38</v>
      </c>
      <c r="AV5" s="834"/>
      <c r="AW5" s="35"/>
      <c r="AX5" s="26"/>
      <c r="AZ5" s="27"/>
    </row>
    <row r="6" spans="1:52" ht="24" customHeight="1">
      <c r="A6" s="981"/>
      <c r="B6" s="801" t="s">
        <v>779</v>
      </c>
      <c r="C6" s="802"/>
      <c r="D6" s="802"/>
      <c r="E6" s="802"/>
      <c r="F6" s="802"/>
      <c r="G6" s="802"/>
      <c r="H6" s="802"/>
      <c r="I6" s="802"/>
      <c r="J6" s="802"/>
      <c r="K6" s="802"/>
      <c r="L6" s="802"/>
      <c r="M6" s="802"/>
      <c r="N6" s="802"/>
      <c r="O6" s="802"/>
      <c r="P6" s="802"/>
      <c r="Q6" s="803"/>
      <c r="R6" s="553"/>
      <c r="S6" s="553">
        <v>22111</v>
      </c>
      <c r="T6" s="553">
        <v>6410</v>
      </c>
      <c r="U6" s="553"/>
      <c r="V6" s="553">
        <v>61</v>
      </c>
      <c r="W6" s="553"/>
      <c r="X6" s="553">
        <v>7580</v>
      </c>
      <c r="Y6" s="553">
        <v>61</v>
      </c>
      <c r="Z6" s="553">
        <v>8510</v>
      </c>
      <c r="AA6" s="553"/>
      <c r="AB6" s="553">
        <v>61</v>
      </c>
      <c r="AC6" s="553">
        <v>7580</v>
      </c>
      <c r="AD6" s="553">
        <v>12370</v>
      </c>
      <c r="AE6" s="553">
        <v>61</v>
      </c>
      <c r="AF6" s="553"/>
      <c r="AG6" s="553">
        <v>1760</v>
      </c>
      <c r="AH6" s="553">
        <v>7641</v>
      </c>
      <c r="AI6" s="553"/>
      <c r="AJ6" s="553"/>
      <c r="AK6" s="553"/>
      <c r="AL6" s="553"/>
      <c r="AM6" s="553"/>
      <c r="AN6" s="553">
        <v>47000</v>
      </c>
      <c r="AO6" s="553"/>
      <c r="AP6" s="553"/>
      <c r="AQ6" s="553"/>
      <c r="AR6" s="553"/>
      <c r="AS6" s="553"/>
      <c r="AT6" s="553"/>
      <c r="AU6" s="554"/>
      <c r="AV6" s="555">
        <f>SUM(R6:AU6)</f>
        <v>121206</v>
      </c>
      <c r="AW6" s="35"/>
      <c r="AX6" s="26"/>
      <c r="AZ6" s="27"/>
    </row>
    <row r="7" spans="1:52" ht="24" customHeight="1">
      <c r="A7" s="36"/>
      <c r="B7" s="37" t="s">
        <v>15</v>
      </c>
      <c r="C7" s="38"/>
      <c r="D7" s="39"/>
      <c r="E7" s="39"/>
      <c r="F7" s="39"/>
      <c r="G7" s="40"/>
      <c r="H7" s="41"/>
      <c r="I7" s="42"/>
      <c r="J7" s="40"/>
      <c r="K7" s="40"/>
      <c r="L7" s="40"/>
      <c r="M7" s="40"/>
      <c r="N7" s="40"/>
      <c r="O7" s="40"/>
      <c r="P7" s="40"/>
      <c r="Q7" s="43"/>
      <c r="R7" s="556">
        <f t="shared" ref="R7:AU7" si="0">SUM(R6:R6)</f>
        <v>0</v>
      </c>
      <c r="S7" s="556">
        <f t="shared" si="0"/>
        <v>22111</v>
      </c>
      <c r="T7" s="556">
        <f t="shared" si="0"/>
        <v>6410</v>
      </c>
      <c r="U7" s="556">
        <f t="shared" si="0"/>
        <v>0</v>
      </c>
      <c r="V7" s="556">
        <f t="shared" si="0"/>
        <v>61</v>
      </c>
      <c r="W7" s="556">
        <f t="shared" si="0"/>
        <v>0</v>
      </c>
      <c r="X7" s="556">
        <f t="shared" si="0"/>
        <v>7580</v>
      </c>
      <c r="Y7" s="556">
        <f t="shared" si="0"/>
        <v>61</v>
      </c>
      <c r="Z7" s="556">
        <f t="shared" si="0"/>
        <v>8510</v>
      </c>
      <c r="AA7" s="556">
        <f t="shared" si="0"/>
        <v>0</v>
      </c>
      <c r="AB7" s="556">
        <f t="shared" si="0"/>
        <v>61</v>
      </c>
      <c r="AC7" s="556">
        <f t="shared" si="0"/>
        <v>7580</v>
      </c>
      <c r="AD7" s="556">
        <f t="shared" si="0"/>
        <v>12370</v>
      </c>
      <c r="AE7" s="556">
        <f t="shared" si="0"/>
        <v>61</v>
      </c>
      <c r="AF7" s="556">
        <f t="shared" si="0"/>
        <v>0</v>
      </c>
      <c r="AG7" s="556">
        <f t="shared" si="0"/>
        <v>1760</v>
      </c>
      <c r="AH7" s="556">
        <f t="shared" si="0"/>
        <v>7641</v>
      </c>
      <c r="AI7" s="556">
        <f t="shared" si="0"/>
        <v>0</v>
      </c>
      <c r="AJ7" s="556">
        <f t="shared" si="0"/>
        <v>0</v>
      </c>
      <c r="AK7" s="556">
        <f t="shared" si="0"/>
        <v>0</v>
      </c>
      <c r="AL7" s="556">
        <f t="shared" si="0"/>
        <v>0</v>
      </c>
      <c r="AM7" s="556">
        <f t="shared" si="0"/>
        <v>0</v>
      </c>
      <c r="AN7" s="556">
        <f t="shared" si="0"/>
        <v>47000</v>
      </c>
      <c r="AO7" s="556">
        <f t="shared" si="0"/>
        <v>0</v>
      </c>
      <c r="AP7" s="556">
        <f t="shared" si="0"/>
        <v>0</v>
      </c>
      <c r="AQ7" s="556">
        <f t="shared" si="0"/>
        <v>0</v>
      </c>
      <c r="AR7" s="556">
        <f t="shared" si="0"/>
        <v>0</v>
      </c>
      <c r="AS7" s="556">
        <f t="shared" si="0"/>
        <v>0</v>
      </c>
      <c r="AT7" s="556">
        <f t="shared" si="0"/>
        <v>0</v>
      </c>
      <c r="AU7" s="557">
        <f t="shared" si="0"/>
        <v>0</v>
      </c>
      <c r="AV7" s="555">
        <f>SUM(R7:AU7)</f>
        <v>121206</v>
      </c>
      <c r="AW7" s="35"/>
      <c r="AX7" s="26"/>
      <c r="AZ7" s="27"/>
    </row>
    <row r="8" spans="1:52" ht="24" customHeight="1" thickBot="1">
      <c r="A8" s="44"/>
      <c r="B8" s="37" t="s">
        <v>16</v>
      </c>
      <c r="C8" s="38"/>
      <c r="D8" s="39"/>
      <c r="E8" s="39"/>
      <c r="F8" s="39"/>
      <c r="G8" s="40"/>
      <c r="H8" s="41"/>
      <c r="I8" s="42"/>
      <c r="J8" s="40"/>
      <c r="K8" s="40"/>
      <c r="L8" s="40"/>
      <c r="M8" s="40"/>
      <c r="N8" s="40"/>
      <c r="O8" s="40"/>
      <c r="P8" s="40"/>
      <c r="Q8" s="491">
        <v>0.1</v>
      </c>
      <c r="R8" s="558">
        <f t="shared" ref="R8:AU8" si="1">IF(ISERROR(R7*R3),0,(R7*R3))</f>
        <v>0</v>
      </c>
      <c r="S8" s="558">
        <f t="shared" si="1"/>
        <v>2211.1</v>
      </c>
      <c r="T8" s="558">
        <f t="shared" si="1"/>
        <v>641</v>
      </c>
      <c r="U8" s="558">
        <f t="shared" si="1"/>
        <v>0</v>
      </c>
      <c r="V8" s="558">
        <f t="shared" si="1"/>
        <v>6.1000000000000005</v>
      </c>
      <c r="W8" s="558">
        <f t="shared" si="1"/>
        <v>0</v>
      </c>
      <c r="X8" s="558">
        <f t="shared" si="1"/>
        <v>758</v>
      </c>
      <c r="Y8" s="558">
        <f t="shared" si="1"/>
        <v>6.1000000000000005</v>
      </c>
      <c r="Z8" s="558">
        <f t="shared" si="1"/>
        <v>851</v>
      </c>
      <c r="AA8" s="558">
        <f t="shared" si="1"/>
        <v>0</v>
      </c>
      <c r="AB8" s="558">
        <f t="shared" si="1"/>
        <v>6.1000000000000005</v>
      </c>
      <c r="AC8" s="558">
        <f t="shared" si="1"/>
        <v>758</v>
      </c>
      <c r="AD8" s="558">
        <f t="shared" si="1"/>
        <v>1237</v>
      </c>
      <c r="AE8" s="558">
        <f t="shared" si="1"/>
        <v>6.1000000000000005</v>
      </c>
      <c r="AF8" s="558">
        <f t="shared" si="1"/>
        <v>0</v>
      </c>
      <c r="AG8" s="558">
        <f t="shared" si="1"/>
        <v>176</v>
      </c>
      <c r="AH8" s="558">
        <f t="shared" si="1"/>
        <v>764.1</v>
      </c>
      <c r="AI8" s="558">
        <f t="shared" si="1"/>
        <v>0</v>
      </c>
      <c r="AJ8" s="558">
        <f t="shared" si="1"/>
        <v>0</v>
      </c>
      <c r="AK8" s="558">
        <f t="shared" si="1"/>
        <v>0</v>
      </c>
      <c r="AL8" s="558">
        <f t="shared" si="1"/>
        <v>0</v>
      </c>
      <c r="AM8" s="558">
        <f t="shared" si="1"/>
        <v>0</v>
      </c>
      <c r="AN8" s="558">
        <f t="shared" si="1"/>
        <v>4700</v>
      </c>
      <c r="AO8" s="558">
        <f t="shared" si="1"/>
        <v>0</v>
      </c>
      <c r="AP8" s="558">
        <f t="shared" si="1"/>
        <v>0</v>
      </c>
      <c r="AQ8" s="558">
        <f t="shared" si="1"/>
        <v>0</v>
      </c>
      <c r="AR8" s="558">
        <f t="shared" si="1"/>
        <v>0</v>
      </c>
      <c r="AS8" s="558">
        <f t="shared" si="1"/>
        <v>0</v>
      </c>
      <c r="AT8" s="558">
        <f t="shared" si="1"/>
        <v>0</v>
      </c>
      <c r="AU8" s="558">
        <f t="shared" si="1"/>
        <v>0</v>
      </c>
      <c r="AV8" s="555">
        <f>SUM(R8:AU8)</f>
        <v>12120.6</v>
      </c>
      <c r="AW8" s="35"/>
      <c r="AX8" s="26"/>
      <c r="AZ8" s="27"/>
    </row>
    <row r="9" spans="1:52" ht="21.75" customHeight="1" thickTop="1">
      <c r="A9" s="804" t="s">
        <v>17</v>
      </c>
      <c r="B9" s="822" t="s">
        <v>18</v>
      </c>
      <c r="C9" s="796"/>
      <c r="D9" s="796"/>
      <c r="E9" s="796"/>
      <c r="F9" s="796"/>
      <c r="G9" s="796"/>
      <c r="H9" s="796"/>
      <c r="I9" s="796"/>
      <c r="J9" s="796"/>
      <c r="K9" s="796"/>
      <c r="L9" s="796"/>
      <c r="M9" s="796"/>
      <c r="N9" s="796"/>
      <c r="O9" s="796"/>
      <c r="P9" s="796"/>
      <c r="Q9" s="797"/>
      <c r="R9" s="559">
        <f>R7+R8</f>
        <v>0</v>
      </c>
      <c r="S9" s="559">
        <f t="shared" ref="S9:AT9" si="2">S7+S8</f>
        <v>24322.1</v>
      </c>
      <c r="T9" s="559">
        <f t="shared" si="2"/>
        <v>7051</v>
      </c>
      <c r="U9" s="559">
        <f t="shared" si="2"/>
        <v>0</v>
      </c>
      <c r="V9" s="559">
        <f t="shared" si="2"/>
        <v>67.099999999999994</v>
      </c>
      <c r="W9" s="559">
        <f t="shared" si="2"/>
        <v>0</v>
      </c>
      <c r="X9" s="559">
        <f t="shared" si="2"/>
        <v>8338</v>
      </c>
      <c r="Y9" s="559">
        <f t="shared" si="2"/>
        <v>67.099999999999994</v>
      </c>
      <c r="Z9" s="559">
        <f t="shared" si="2"/>
        <v>9361</v>
      </c>
      <c r="AA9" s="559">
        <f t="shared" si="2"/>
        <v>0</v>
      </c>
      <c r="AB9" s="559">
        <f t="shared" si="2"/>
        <v>67.099999999999994</v>
      </c>
      <c r="AC9" s="559">
        <f t="shared" si="2"/>
        <v>8338</v>
      </c>
      <c r="AD9" s="559">
        <f t="shared" si="2"/>
        <v>13607</v>
      </c>
      <c r="AE9" s="559">
        <f t="shared" si="2"/>
        <v>67.099999999999994</v>
      </c>
      <c r="AF9" s="559">
        <f t="shared" si="2"/>
        <v>0</v>
      </c>
      <c r="AG9" s="559">
        <f t="shared" si="2"/>
        <v>1936</v>
      </c>
      <c r="AH9" s="559">
        <f t="shared" si="2"/>
        <v>8405.1</v>
      </c>
      <c r="AI9" s="559">
        <f t="shared" si="2"/>
        <v>0</v>
      </c>
      <c r="AJ9" s="559">
        <f t="shared" si="2"/>
        <v>0</v>
      </c>
      <c r="AK9" s="559">
        <f t="shared" si="2"/>
        <v>0</v>
      </c>
      <c r="AL9" s="559">
        <f t="shared" si="2"/>
        <v>0</v>
      </c>
      <c r="AM9" s="559">
        <f t="shared" si="2"/>
        <v>0</v>
      </c>
      <c r="AN9" s="559">
        <f t="shared" si="2"/>
        <v>51700</v>
      </c>
      <c r="AO9" s="559">
        <f t="shared" si="2"/>
        <v>0</v>
      </c>
      <c r="AP9" s="559">
        <f t="shared" si="2"/>
        <v>0</v>
      </c>
      <c r="AQ9" s="559">
        <f t="shared" si="2"/>
        <v>0</v>
      </c>
      <c r="AR9" s="559">
        <f t="shared" si="2"/>
        <v>0</v>
      </c>
      <c r="AS9" s="559">
        <f t="shared" si="2"/>
        <v>0</v>
      </c>
      <c r="AT9" s="559">
        <f t="shared" si="2"/>
        <v>0</v>
      </c>
      <c r="AU9" s="560">
        <f>AU7+AU8</f>
        <v>0</v>
      </c>
      <c r="AV9" s="561">
        <f>SUM(R9:AU9)</f>
        <v>133326.6</v>
      </c>
      <c r="AW9" s="17"/>
      <c r="AX9" s="52"/>
      <c r="AZ9" s="14"/>
    </row>
    <row r="10" spans="1:52" ht="21.75" customHeight="1">
      <c r="A10" s="805"/>
      <c r="B10" s="823" t="s">
        <v>19</v>
      </c>
      <c r="C10" s="824"/>
      <c r="D10" s="824"/>
      <c r="E10" s="824"/>
      <c r="F10" s="824"/>
      <c r="G10" s="824"/>
      <c r="H10" s="824"/>
      <c r="I10" s="824"/>
      <c r="J10" s="824"/>
      <c r="K10" s="824"/>
      <c r="L10" s="824"/>
      <c r="M10" s="824"/>
      <c r="N10" s="824"/>
      <c r="O10" s="824"/>
      <c r="P10" s="824"/>
      <c r="Q10" s="825"/>
      <c r="R10" s="562">
        <f>Q10+R9</f>
        <v>0</v>
      </c>
      <c r="S10" s="562">
        <f t="shared" ref="S10:AT10" si="3">R10+S9</f>
        <v>24322.1</v>
      </c>
      <c r="T10" s="562">
        <f t="shared" si="3"/>
        <v>31373.1</v>
      </c>
      <c r="U10" s="562">
        <f t="shared" si="3"/>
        <v>31373.1</v>
      </c>
      <c r="V10" s="562">
        <f t="shared" si="3"/>
        <v>31440.199999999997</v>
      </c>
      <c r="W10" s="562">
        <f t="shared" si="3"/>
        <v>31440.199999999997</v>
      </c>
      <c r="X10" s="562">
        <f t="shared" si="3"/>
        <v>39778.199999999997</v>
      </c>
      <c r="Y10" s="562">
        <f t="shared" si="3"/>
        <v>39845.299999999996</v>
      </c>
      <c r="Z10" s="562">
        <f t="shared" si="3"/>
        <v>49206.299999999996</v>
      </c>
      <c r="AA10" s="562">
        <f t="shared" si="3"/>
        <v>49206.299999999996</v>
      </c>
      <c r="AB10" s="562">
        <f t="shared" si="3"/>
        <v>49273.399999999994</v>
      </c>
      <c r="AC10" s="562">
        <f t="shared" si="3"/>
        <v>57611.399999999994</v>
      </c>
      <c r="AD10" s="562">
        <f t="shared" si="3"/>
        <v>71218.399999999994</v>
      </c>
      <c r="AE10" s="562">
        <f t="shared" si="3"/>
        <v>71285.5</v>
      </c>
      <c r="AF10" s="562">
        <f t="shared" si="3"/>
        <v>71285.5</v>
      </c>
      <c r="AG10" s="562">
        <f t="shared" si="3"/>
        <v>73221.5</v>
      </c>
      <c r="AH10" s="562">
        <f t="shared" si="3"/>
        <v>81626.600000000006</v>
      </c>
      <c r="AI10" s="562">
        <f t="shared" si="3"/>
        <v>81626.600000000006</v>
      </c>
      <c r="AJ10" s="562">
        <f t="shared" si="3"/>
        <v>81626.600000000006</v>
      </c>
      <c r="AK10" s="562">
        <f t="shared" si="3"/>
        <v>81626.600000000006</v>
      </c>
      <c r="AL10" s="562">
        <f t="shared" si="3"/>
        <v>81626.600000000006</v>
      </c>
      <c r="AM10" s="562">
        <f t="shared" si="3"/>
        <v>81626.600000000006</v>
      </c>
      <c r="AN10" s="562">
        <f t="shared" si="3"/>
        <v>133326.6</v>
      </c>
      <c r="AO10" s="562">
        <f t="shared" si="3"/>
        <v>133326.6</v>
      </c>
      <c r="AP10" s="562">
        <f t="shared" si="3"/>
        <v>133326.6</v>
      </c>
      <c r="AQ10" s="562">
        <f t="shared" si="3"/>
        <v>133326.6</v>
      </c>
      <c r="AR10" s="562">
        <f t="shared" si="3"/>
        <v>133326.6</v>
      </c>
      <c r="AS10" s="562">
        <f t="shared" si="3"/>
        <v>133326.6</v>
      </c>
      <c r="AT10" s="562">
        <f t="shared" si="3"/>
        <v>133326.6</v>
      </c>
      <c r="AU10" s="563">
        <f>AT10+AU9</f>
        <v>133326.6</v>
      </c>
      <c r="AV10" s="564"/>
      <c r="AW10" s="17"/>
      <c r="AZ10" s="14"/>
    </row>
    <row r="11" spans="1:52" ht="21.75" customHeight="1" thickBot="1">
      <c r="A11" s="805"/>
      <c r="B11" s="826" t="s">
        <v>20</v>
      </c>
      <c r="C11" s="827"/>
      <c r="D11" s="827"/>
      <c r="E11" s="827"/>
      <c r="F11" s="827"/>
      <c r="G11" s="827"/>
      <c r="H11" s="827"/>
      <c r="I11" s="827"/>
      <c r="J11" s="827"/>
      <c r="K11" s="827"/>
      <c r="L11" s="827"/>
      <c r="M11" s="827"/>
      <c r="N11" s="827"/>
      <c r="O11" s="827"/>
      <c r="P11" s="827"/>
      <c r="Q11" s="828"/>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6"/>
      <c r="AV11" s="567">
        <f>SUM(R11:AU11)</f>
        <v>0</v>
      </c>
      <c r="AW11" s="17"/>
      <c r="AZ11" s="14"/>
    </row>
    <row r="12" spans="1:52" ht="21.75" customHeight="1">
      <c r="A12" s="805"/>
      <c r="B12" s="818" t="s">
        <v>21</v>
      </c>
      <c r="C12" s="819"/>
      <c r="D12" s="819"/>
      <c r="E12" s="819"/>
      <c r="F12" s="819"/>
      <c r="G12" s="819"/>
      <c r="H12" s="819"/>
      <c r="I12" s="819"/>
      <c r="J12" s="819"/>
      <c r="K12" s="819"/>
      <c r="L12" s="819"/>
      <c r="M12" s="819"/>
      <c r="N12" s="819"/>
      <c r="O12" s="819"/>
      <c r="P12" s="819"/>
      <c r="Q12" s="820"/>
      <c r="R12" s="568">
        <f>R9+R11</f>
        <v>0</v>
      </c>
      <c r="S12" s="568">
        <f t="shared" ref="S12:AT12" si="4">S9+S11</f>
        <v>24322.1</v>
      </c>
      <c r="T12" s="568">
        <f t="shared" si="4"/>
        <v>7051</v>
      </c>
      <c r="U12" s="568">
        <f t="shared" si="4"/>
        <v>0</v>
      </c>
      <c r="V12" s="568">
        <f t="shared" si="4"/>
        <v>67.099999999999994</v>
      </c>
      <c r="W12" s="568">
        <f t="shared" si="4"/>
        <v>0</v>
      </c>
      <c r="X12" s="568">
        <f t="shared" si="4"/>
        <v>8338</v>
      </c>
      <c r="Y12" s="568">
        <f t="shared" si="4"/>
        <v>67.099999999999994</v>
      </c>
      <c r="Z12" s="568">
        <f t="shared" si="4"/>
        <v>9361</v>
      </c>
      <c r="AA12" s="568">
        <f t="shared" si="4"/>
        <v>0</v>
      </c>
      <c r="AB12" s="568">
        <f t="shared" si="4"/>
        <v>67.099999999999994</v>
      </c>
      <c r="AC12" s="568">
        <f t="shared" si="4"/>
        <v>8338</v>
      </c>
      <c r="AD12" s="568">
        <f t="shared" si="4"/>
        <v>13607</v>
      </c>
      <c r="AE12" s="568">
        <f t="shared" si="4"/>
        <v>67.099999999999994</v>
      </c>
      <c r="AF12" s="568">
        <f t="shared" si="4"/>
        <v>0</v>
      </c>
      <c r="AG12" s="568">
        <f t="shared" si="4"/>
        <v>1936</v>
      </c>
      <c r="AH12" s="568">
        <f t="shared" si="4"/>
        <v>8405.1</v>
      </c>
      <c r="AI12" s="568">
        <f t="shared" si="4"/>
        <v>0</v>
      </c>
      <c r="AJ12" s="568">
        <f t="shared" si="4"/>
        <v>0</v>
      </c>
      <c r="AK12" s="568">
        <f t="shared" si="4"/>
        <v>0</v>
      </c>
      <c r="AL12" s="568">
        <f t="shared" si="4"/>
        <v>0</v>
      </c>
      <c r="AM12" s="568">
        <f t="shared" si="4"/>
        <v>0</v>
      </c>
      <c r="AN12" s="568">
        <f t="shared" si="4"/>
        <v>51700</v>
      </c>
      <c r="AO12" s="568">
        <f t="shared" si="4"/>
        <v>0</v>
      </c>
      <c r="AP12" s="568">
        <f t="shared" si="4"/>
        <v>0</v>
      </c>
      <c r="AQ12" s="568">
        <f t="shared" si="4"/>
        <v>0</v>
      </c>
      <c r="AR12" s="568">
        <f t="shared" si="4"/>
        <v>0</v>
      </c>
      <c r="AS12" s="568">
        <f t="shared" si="4"/>
        <v>0</v>
      </c>
      <c r="AT12" s="568">
        <f t="shared" si="4"/>
        <v>0</v>
      </c>
      <c r="AU12" s="569">
        <f>AU9+AU11</f>
        <v>0</v>
      </c>
      <c r="AV12" s="570">
        <f>SUM(R12:AU12)</f>
        <v>133326.6</v>
      </c>
      <c r="AW12" s="17"/>
      <c r="AZ12" s="14"/>
    </row>
    <row r="13" spans="1:52" ht="21.75" customHeight="1" thickBot="1">
      <c r="A13" s="806"/>
      <c r="B13" s="821" t="s">
        <v>22</v>
      </c>
      <c r="C13" s="798"/>
      <c r="D13" s="798"/>
      <c r="E13" s="798"/>
      <c r="F13" s="798"/>
      <c r="G13" s="798"/>
      <c r="H13" s="798"/>
      <c r="I13" s="798"/>
      <c r="J13" s="798"/>
      <c r="K13" s="798"/>
      <c r="L13" s="798"/>
      <c r="M13" s="798"/>
      <c r="N13" s="798"/>
      <c r="O13" s="798"/>
      <c r="P13" s="798"/>
      <c r="Q13" s="799"/>
      <c r="R13" s="562">
        <f>Q13+R12</f>
        <v>0</v>
      </c>
      <c r="S13" s="562">
        <f t="shared" ref="S13:AT13" si="5">R13+S12</f>
        <v>24322.1</v>
      </c>
      <c r="T13" s="562">
        <f t="shared" si="5"/>
        <v>31373.1</v>
      </c>
      <c r="U13" s="562">
        <f t="shared" si="5"/>
        <v>31373.1</v>
      </c>
      <c r="V13" s="562">
        <f t="shared" si="5"/>
        <v>31440.199999999997</v>
      </c>
      <c r="W13" s="562">
        <f t="shared" si="5"/>
        <v>31440.199999999997</v>
      </c>
      <c r="X13" s="562">
        <f t="shared" si="5"/>
        <v>39778.199999999997</v>
      </c>
      <c r="Y13" s="562">
        <f t="shared" si="5"/>
        <v>39845.299999999996</v>
      </c>
      <c r="Z13" s="562">
        <f t="shared" si="5"/>
        <v>49206.299999999996</v>
      </c>
      <c r="AA13" s="562">
        <f t="shared" si="5"/>
        <v>49206.299999999996</v>
      </c>
      <c r="AB13" s="562">
        <f t="shared" si="5"/>
        <v>49273.399999999994</v>
      </c>
      <c r="AC13" s="562">
        <f t="shared" si="5"/>
        <v>57611.399999999994</v>
      </c>
      <c r="AD13" s="562">
        <f t="shared" si="5"/>
        <v>71218.399999999994</v>
      </c>
      <c r="AE13" s="562">
        <f t="shared" si="5"/>
        <v>71285.5</v>
      </c>
      <c r="AF13" s="562">
        <f t="shared" si="5"/>
        <v>71285.5</v>
      </c>
      <c r="AG13" s="562">
        <f t="shared" si="5"/>
        <v>73221.5</v>
      </c>
      <c r="AH13" s="562">
        <f t="shared" si="5"/>
        <v>81626.600000000006</v>
      </c>
      <c r="AI13" s="562">
        <f t="shared" si="5"/>
        <v>81626.600000000006</v>
      </c>
      <c r="AJ13" s="562">
        <f t="shared" si="5"/>
        <v>81626.600000000006</v>
      </c>
      <c r="AK13" s="562">
        <f t="shared" si="5"/>
        <v>81626.600000000006</v>
      </c>
      <c r="AL13" s="562">
        <f t="shared" si="5"/>
        <v>81626.600000000006</v>
      </c>
      <c r="AM13" s="562">
        <f t="shared" si="5"/>
        <v>81626.600000000006</v>
      </c>
      <c r="AN13" s="562">
        <f t="shared" si="5"/>
        <v>133326.6</v>
      </c>
      <c r="AO13" s="562">
        <f t="shared" si="5"/>
        <v>133326.6</v>
      </c>
      <c r="AP13" s="562">
        <f t="shared" si="5"/>
        <v>133326.6</v>
      </c>
      <c r="AQ13" s="562">
        <f t="shared" si="5"/>
        <v>133326.6</v>
      </c>
      <c r="AR13" s="562">
        <f t="shared" si="5"/>
        <v>133326.6</v>
      </c>
      <c r="AS13" s="562">
        <f t="shared" si="5"/>
        <v>133326.6</v>
      </c>
      <c r="AT13" s="562">
        <f t="shared" si="5"/>
        <v>133326.6</v>
      </c>
      <c r="AU13" s="563">
        <f>AT13+AU12</f>
        <v>133326.6</v>
      </c>
      <c r="AV13" s="571"/>
      <c r="AW13" s="17"/>
      <c r="AZ13" s="14"/>
    </row>
    <row r="14" spans="1:52" ht="29.25" customHeight="1" thickTop="1">
      <c r="A14" s="804" t="s">
        <v>23</v>
      </c>
      <c r="B14" s="809"/>
      <c r="C14" s="810"/>
      <c r="D14" s="810"/>
      <c r="E14" s="810"/>
      <c r="F14" s="810"/>
      <c r="G14" s="810"/>
      <c r="H14" s="810"/>
      <c r="I14" s="810"/>
      <c r="J14" s="810"/>
      <c r="K14" s="810"/>
      <c r="L14" s="810"/>
      <c r="M14" s="810"/>
      <c r="N14" s="810"/>
      <c r="O14" s="810"/>
      <c r="P14" s="810"/>
      <c r="Q14" s="811"/>
      <c r="R14" s="572"/>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9"/>
      <c r="AV14" s="573">
        <f>SUM(R14:AU14)</f>
        <v>0</v>
      </c>
      <c r="AW14" s="17"/>
      <c r="AZ14" s="14"/>
    </row>
    <row r="15" spans="1:52" ht="30" customHeight="1">
      <c r="A15" s="808"/>
      <c r="B15" s="812" t="s">
        <v>780</v>
      </c>
      <c r="C15" s="813"/>
      <c r="D15" s="813"/>
      <c r="E15" s="813"/>
      <c r="F15" s="813"/>
      <c r="G15" s="813"/>
      <c r="H15" s="813"/>
      <c r="I15" s="813"/>
      <c r="J15" s="813"/>
      <c r="K15" s="813"/>
      <c r="L15" s="813"/>
      <c r="M15" s="813"/>
      <c r="N15" s="813"/>
      <c r="O15" s="813"/>
      <c r="P15" s="813"/>
      <c r="Q15" s="814"/>
      <c r="R15" s="574">
        <v>18861</v>
      </c>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574"/>
      <c r="AV15" s="575">
        <f>SUM(R15:AU15)</f>
        <v>18861</v>
      </c>
      <c r="AW15" s="17"/>
      <c r="AZ15" s="14"/>
    </row>
    <row r="16" spans="1:52" ht="30" customHeight="1">
      <c r="A16" s="805"/>
      <c r="B16" s="812" t="s">
        <v>781</v>
      </c>
      <c r="C16" s="813"/>
      <c r="D16" s="813"/>
      <c r="E16" s="813"/>
      <c r="F16" s="813"/>
      <c r="G16" s="813"/>
      <c r="H16" s="813"/>
      <c r="I16" s="813"/>
      <c r="J16" s="813"/>
      <c r="K16" s="813"/>
      <c r="L16" s="813"/>
      <c r="M16" s="813"/>
      <c r="N16" s="813"/>
      <c r="O16" s="813"/>
      <c r="P16" s="813"/>
      <c r="Q16" s="814"/>
      <c r="R16" s="576">
        <v>2700</v>
      </c>
      <c r="S16" s="576">
        <v>3970</v>
      </c>
      <c r="T16" s="576">
        <v>3970</v>
      </c>
      <c r="U16" s="576">
        <v>3970</v>
      </c>
      <c r="V16" s="576">
        <v>3970</v>
      </c>
      <c r="W16" s="576">
        <v>3970</v>
      </c>
      <c r="X16" s="576">
        <v>3970</v>
      </c>
      <c r="Y16" s="576">
        <v>3970</v>
      </c>
      <c r="Z16" s="576">
        <v>3970</v>
      </c>
      <c r="AA16" s="576">
        <v>3970</v>
      </c>
      <c r="AB16" s="576">
        <v>3970</v>
      </c>
      <c r="AC16" s="576">
        <v>3970</v>
      </c>
      <c r="AD16" s="576">
        <v>3970</v>
      </c>
      <c r="AE16" s="576">
        <v>3970</v>
      </c>
      <c r="AF16" s="576">
        <v>3970</v>
      </c>
      <c r="AG16" s="576">
        <v>3970</v>
      </c>
      <c r="AH16" s="576">
        <v>3970</v>
      </c>
      <c r="AI16" s="576">
        <v>3970</v>
      </c>
      <c r="AJ16" s="576">
        <v>3970</v>
      </c>
      <c r="AK16" s="576">
        <v>3970</v>
      </c>
      <c r="AL16" s="576">
        <v>3970</v>
      </c>
      <c r="AM16" s="576">
        <v>3970</v>
      </c>
      <c r="AN16" s="576">
        <v>3970</v>
      </c>
      <c r="AO16" s="576">
        <v>3970</v>
      </c>
      <c r="AP16" s="576">
        <v>3970</v>
      </c>
      <c r="AQ16" s="576">
        <v>3970</v>
      </c>
      <c r="AR16" s="576">
        <v>3970</v>
      </c>
      <c r="AS16" s="576">
        <v>3970</v>
      </c>
      <c r="AT16" s="576">
        <v>3970</v>
      </c>
      <c r="AU16" s="576">
        <v>3970</v>
      </c>
      <c r="AV16" s="575">
        <f>SUM(R16:AU16)</f>
        <v>117830</v>
      </c>
      <c r="AW16" s="17"/>
      <c r="AZ16" s="14"/>
    </row>
    <row r="17" spans="1:52" ht="29.25" customHeight="1" thickBot="1">
      <c r="A17" s="805"/>
      <c r="B17" s="815"/>
      <c r="C17" s="816"/>
      <c r="D17" s="816"/>
      <c r="E17" s="816"/>
      <c r="F17" s="816"/>
      <c r="G17" s="816"/>
      <c r="H17" s="816"/>
      <c r="I17" s="816"/>
      <c r="J17" s="816"/>
      <c r="K17" s="816"/>
      <c r="L17" s="816"/>
      <c r="M17" s="816"/>
      <c r="N17" s="816"/>
      <c r="O17" s="816"/>
      <c r="P17" s="816"/>
      <c r="Q17" s="817"/>
      <c r="R17" s="577"/>
      <c r="S17" s="577"/>
      <c r="T17" s="577"/>
      <c r="U17" s="577"/>
      <c r="V17" s="577"/>
      <c r="W17" s="577"/>
      <c r="X17" s="577"/>
      <c r="Y17" s="577"/>
      <c r="Z17" s="577"/>
      <c r="AA17" s="577"/>
      <c r="AB17" s="577"/>
      <c r="AC17" s="577"/>
      <c r="AD17" s="577"/>
      <c r="AE17" s="577"/>
      <c r="AF17" s="577"/>
      <c r="AG17" s="577"/>
      <c r="AH17" s="577"/>
      <c r="AI17" s="577"/>
      <c r="AJ17" s="577"/>
      <c r="AK17" s="577"/>
      <c r="AL17" s="577"/>
      <c r="AM17" s="577"/>
      <c r="AN17" s="577"/>
      <c r="AO17" s="577"/>
      <c r="AP17" s="577"/>
      <c r="AQ17" s="577"/>
      <c r="AR17" s="577"/>
      <c r="AS17" s="577"/>
      <c r="AT17" s="577"/>
      <c r="AU17" s="578"/>
      <c r="AV17" s="567">
        <f>SUM(R17:AU17)</f>
        <v>0</v>
      </c>
      <c r="AW17" s="17"/>
      <c r="AZ17" s="14"/>
    </row>
    <row r="18" spans="1:52" ht="21" customHeight="1">
      <c r="A18" s="805"/>
      <c r="B18" s="818" t="s">
        <v>26</v>
      </c>
      <c r="C18" s="819"/>
      <c r="D18" s="819"/>
      <c r="E18" s="819"/>
      <c r="F18" s="819"/>
      <c r="G18" s="819"/>
      <c r="H18" s="819"/>
      <c r="I18" s="819"/>
      <c r="J18" s="819"/>
      <c r="K18" s="819"/>
      <c r="L18" s="819"/>
      <c r="M18" s="819"/>
      <c r="N18" s="819"/>
      <c r="O18" s="819"/>
      <c r="P18" s="819"/>
      <c r="Q18" s="820"/>
      <c r="R18" s="579">
        <f t="shared" ref="R18:AU18" si="6">SUM(R14:R17)</f>
        <v>21561</v>
      </c>
      <c r="S18" s="579">
        <f t="shared" si="6"/>
        <v>3970</v>
      </c>
      <c r="T18" s="579">
        <f t="shared" si="6"/>
        <v>3970</v>
      </c>
      <c r="U18" s="579">
        <f t="shared" si="6"/>
        <v>3970</v>
      </c>
      <c r="V18" s="579">
        <f t="shared" si="6"/>
        <v>3970</v>
      </c>
      <c r="W18" s="579">
        <f t="shared" si="6"/>
        <v>3970</v>
      </c>
      <c r="X18" s="579">
        <f t="shared" si="6"/>
        <v>3970</v>
      </c>
      <c r="Y18" s="579">
        <f t="shared" si="6"/>
        <v>3970</v>
      </c>
      <c r="Z18" s="579">
        <f t="shared" si="6"/>
        <v>3970</v>
      </c>
      <c r="AA18" s="579">
        <f t="shared" si="6"/>
        <v>3970</v>
      </c>
      <c r="AB18" s="579">
        <f t="shared" si="6"/>
        <v>3970</v>
      </c>
      <c r="AC18" s="579">
        <f t="shared" si="6"/>
        <v>3970</v>
      </c>
      <c r="AD18" s="579">
        <f t="shared" si="6"/>
        <v>3970</v>
      </c>
      <c r="AE18" s="579">
        <f t="shared" si="6"/>
        <v>3970</v>
      </c>
      <c r="AF18" s="579">
        <f t="shared" si="6"/>
        <v>3970</v>
      </c>
      <c r="AG18" s="579">
        <f t="shared" si="6"/>
        <v>3970</v>
      </c>
      <c r="AH18" s="579">
        <f t="shared" si="6"/>
        <v>3970</v>
      </c>
      <c r="AI18" s="579">
        <f t="shared" si="6"/>
        <v>3970</v>
      </c>
      <c r="AJ18" s="579">
        <f t="shared" si="6"/>
        <v>3970</v>
      </c>
      <c r="AK18" s="579">
        <f t="shared" si="6"/>
        <v>3970</v>
      </c>
      <c r="AL18" s="579">
        <f t="shared" si="6"/>
        <v>3970</v>
      </c>
      <c r="AM18" s="579">
        <f t="shared" si="6"/>
        <v>3970</v>
      </c>
      <c r="AN18" s="579">
        <f t="shared" si="6"/>
        <v>3970</v>
      </c>
      <c r="AO18" s="579">
        <f t="shared" si="6"/>
        <v>3970</v>
      </c>
      <c r="AP18" s="579">
        <f t="shared" si="6"/>
        <v>3970</v>
      </c>
      <c r="AQ18" s="579">
        <f t="shared" si="6"/>
        <v>3970</v>
      </c>
      <c r="AR18" s="579">
        <f t="shared" si="6"/>
        <v>3970</v>
      </c>
      <c r="AS18" s="579">
        <f t="shared" si="6"/>
        <v>3970</v>
      </c>
      <c r="AT18" s="579">
        <f t="shared" si="6"/>
        <v>3970</v>
      </c>
      <c r="AU18" s="580">
        <f t="shared" si="6"/>
        <v>3970</v>
      </c>
      <c r="AV18" s="570">
        <f>SUM(R18:AU18)</f>
        <v>136691</v>
      </c>
      <c r="AW18" s="17"/>
      <c r="AZ18" s="14"/>
    </row>
    <row r="19" spans="1:52" ht="21" customHeight="1" thickBot="1">
      <c r="A19" s="805"/>
      <c r="B19" s="821" t="s">
        <v>27</v>
      </c>
      <c r="C19" s="798"/>
      <c r="D19" s="798"/>
      <c r="E19" s="798"/>
      <c r="F19" s="798"/>
      <c r="G19" s="798"/>
      <c r="H19" s="798"/>
      <c r="I19" s="798"/>
      <c r="J19" s="798"/>
      <c r="K19" s="798"/>
      <c r="L19" s="798"/>
      <c r="M19" s="798"/>
      <c r="N19" s="798"/>
      <c r="O19" s="798"/>
      <c r="P19" s="798"/>
      <c r="Q19" s="799"/>
      <c r="R19" s="581">
        <f>Q19+R18</f>
        <v>21561</v>
      </c>
      <c r="S19" s="581">
        <f t="shared" ref="S19:AT19" si="7">R19+S18</f>
        <v>25531</v>
      </c>
      <c r="T19" s="581">
        <f t="shared" si="7"/>
        <v>29501</v>
      </c>
      <c r="U19" s="581">
        <f t="shared" si="7"/>
        <v>33471</v>
      </c>
      <c r="V19" s="581">
        <f t="shared" si="7"/>
        <v>37441</v>
      </c>
      <c r="W19" s="581">
        <f t="shared" si="7"/>
        <v>41411</v>
      </c>
      <c r="X19" s="581">
        <f t="shared" si="7"/>
        <v>45381</v>
      </c>
      <c r="Y19" s="581">
        <f t="shared" si="7"/>
        <v>49351</v>
      </c>
      <c r="Z19" s="581">
        <f t="shared" si="7"/>
        <v>53321</v>
      </c>
      <c r="AA19" s="581">
        <f t="shared" si="7"/>
        <v>57291</v>
      </c>
      <c r="AB19" s="581">
        <f t="shared" si="7"/>
        <v>61261</v>
      </c>
      <c r="AC19" s="581">
        <f t="shared" si="7"/>
        <v>65231</v>
      </c>
      <c r="AD19" s="581">
        <f t="shared" si="7"/>
        <v>69201</v>
      </c>
      <c r="AE19" s="581">
        <f t="shared" si="7"/>
        <v>73171</v>
      </c>
      <c r="AF19" s="581">
        <f t="shared" si="7"/>
        <v>77141</v>
      </c>
      <c r="AG19" s="581">
        <f t="shared" si="7"/>
        <v>81111</v>
      </c>
      <c r="AH19" s="581">
        <f t="shared" si="7"/>
        <v>85081</v>
      </c>
      <c r="AI19" s="581">
        <f t="shared" si="7"/>
        <v>89051</v>
      </c>
      <c r="AJ19" s="581">
        <f t="shared" si="7"/>
        <v>93021</v>
      </c>
      <c r="AK19" s="581">
        <f t="shared" si="7"/>
        <v>96991</v>
      </c>
      <c r="AL19" s="581">
        <f t="shared" si="7"/>
        <v>100961</v>
      </c>
      <c r="AM19" s="581">
        <f t="shared" si="7"/>
        <v>104931</v>
      </c>
      <c r="AN19" s="581">
        <f t="shared" si="7"/>
        <v>108901</v>
      </c>
      <c r="AO19" s="581">
        <f t="shared" si="7"/>
        <v>112871</v>
      </c>
      <c r="AP19" s="581">
        <f t="shared" si="7"/>
        <v>116841</v>
      </c>
      <c r="AQ19" s="581">
        <f t="shared" si="7"/>
        <v>120811</v>
      </c>
      <c r="AR19" s="581">
        <f t="shared" si="7"/>
        <v>124781</v>
      </c>
      <c r="AS19" s="581">
        <f t="shared" si="7"/>
        <v>128751</v>
      </c>
      <c r="AT19" s="581">
        <f t="shared" si="7"/>
        <v>132721</v>
      </c>
      <c r="AU19" s="582">
        <f>AT19+AU18</f>
        <v>136691</v>
      </c>
      <c r="AV19" s="571"/>
      <c r="AW19" s="17"/>
      <c r="AZ19" s="14"/>
    </row>
    <row r="20" spans="1:52" ht="21" customHeight="1" thickTop="1">
      <c r="A20" s="91"/>
      <c r="B20" s="796" t="s">
        <v>28</v>
      </c>
      <c r="C20" s="796"/>
      <c r="D20" s="796"/>
      <c r="E20" s="796"/>
      <c r="F20" s="796"/>
      <c r="G20" s="796"/>
      <c r="H20" s="796"/>
      <c r="I20" s="796"/>
      <c r="J20" s="796"/>
      <c r="K20" s="796"/>
      <c r="L20" s="796"/>
      <c r="M20" s="796"/>
      <c r="N20" s="796"/>
      <c r="O20" s="796"/>
      <c r="P20" s="796"/>
      <c r="Q20" s="797"/>
      <c r="R20" s="583">
        <f t="shared" ref="R20:AU20" si="8">R18-R12</f>
        <v>21561</v>
      </c>
      <c r="S20" s="583">
        <f t="shared" si="8"/>
        <v>-20352.099999999999</v>
      </c>
      <c r="T20" s="583">
        <f t="shared" si="8"/>
        <v>-3081</v>
      </c>
      <c r="U20" s="583">
        <f t="shared" si="8"/>
        <v>3970</v>
      </c>
      <c r="V20" s="583">
        <f t="shared" si="8"/>
        <v>3902.9</v>
      </c>
      <c r="W20" s="583">
        <f t="shared" si="8"/>
        <v>3970</v>
      </c>
      <c r="X20" s="583">
        <f t="shared" si="8"/>
        <v>-4368</v>
      </c>
      <c r="Y20" s="583">
        <f t="shared" si="8"/>
        <v>3902.9</v>
      </c>
      <c r="Z20" s="583">
        <f t="shared" si="8"/>
        <v>-5391</v>
      </c>
      <c r="AA20" s="583">
        <f t="shared" si="8"/>
        <v>3970</v>
      </c>
      <c r="AB20" s="583">
        <f t="shared" si="8"/>
        <v>3902.9</v>
      </c>
      <c r="AC20" s="583">
        <f t="shared" si="8"/>
        <v>-4368</v>
      </c>
      <c r="AD20" s="583">
        <f t="shared" si="8"/>
        <v>-9637</v>
      </c>
      <c r="AE20" s="583">
        <f t="shared" si="8"/>
        <v>3902.9</v>
      </c>
      <c r="AF20" s="583">
        <f t="shared" si="8"/>
        <v>3970</v>
      </c>
      <c r="AG20" s="583">
        <f t="shared" si="8"/>
        <v>2034</v>
      </c>
      <c r="AH20" s="583">
        <f t="shared" si="8"/>
        <v>-4435.1000000000004</v>
      </c>
      <c r="AI20" s="583">
        <f t="shared" si="8"/>
        <v>3970</v>
      </c>
      <c r="AJ20" s="583">
        <f t="shared" si="8"/>
        <v>3970</v>
      </c>
      <c r="AK20" s="583">
        <f t="shared" si="8"/>
        <v>3970</v>
      </c>
      <c r="AL20" s="583">
        <f t="shared" si="8"/>
        <v>3970</v>
      </c>
      <c r="AM20" s="583">
        <f t="shared" si="8"/>
        <v>3970</v>
      </c>
      <c r="AN20" s="583">
        <f t="shared" si="8"/>
        <v>-47730</v>
      </c>
      <c r="AO20" s="583">
        <f t="shared" si="8"/>
        <v>3970</v>
      </c>
      <c r="AP20" s="583">
        <f t="shared" si="8"/>
        <v>3970</v>
      </c>
      <c r="AQ20" s="583">
        <f t="shared" si="8"/>
        <v>3970</v>
      </c>
      <c r="AR20" s="583">
        <f t="shared" si="8"/>
        <v>3970</v>
      </c>
      <c r="AS20" s="583">
        <f t="shared" si="8"/>
        <v>3970</v>
      </c>
      <c r="AT20" s="583">
        <f t="shared" si="8"/>
        <v>3970</v>
      </c>
      <c r="AU20" s="584">
        <f t="shared" si="8"/>
        <v>3970</v>
      </c>
      <c r="AV20" s="561">
        <f>SUM(R20:AU20)</f>
        <v>3364.4000000000015</v>
      </c>
      <c r="AW20" s="17"/>
      <c r="AZ20" s="14"/>
    </row>
    <row r="21" spans="1:52" ht="21" customHeight="1" thickBot="1">
      <c r="A21" s="92"/>
      <c r="B21" s="798" t="s">
        <v>29</v>
      </c>
      <c r="C21" s="798"/>
      <c r="D21" s="798"/>
      <c r="E21" s="798"/>
      <c r="F21" s="798"/>
      <c r="G21" s="798"/>
      <c r="H21" s="798"/>
      <c r="I21" s="798"/>
      <c r="J21" s="798"/>
      <c r="K21" s="798"/>
      <c r="L21" s="798"/>
      <c r="M21" s="798"/>
      <c r="N21" s="798"/>
      <c r="O21" s="798"/>
      <c r="P21" s="798"/>
      <c r="Q21" s="799"/>
      <c r="R21" s="585">
        <f>Q21+R20</f>
        <v>21561</v>
      </c>
      <c r="S21" s="585">
        <f>R21+S20</f>
        <v>1208.9000000000015</v>
      </c>
      <c r="T21" s="585">
        <f t="shared" ref="T21:AT21" si="9">S21+T20</f>
        <v>-1872.0999999999985</v>
      </c>
      <c r="U21" s="585">
        <f t="shared" si="9"/>
        <v>2097.9000000000015</v>
      </c>
      <c r="V21" s="585">
        <f t="shared" si="9"/>
        <v>6000.8000000000011</v>
      </c>
      <c r="W21" s="585">
        <f t="shared" si="9"/>
        <v>9970.8000000000011</v>
      </c>
      <c r="X21" s="585">
        <f t="shared" si="9"/>
        <v>5602.8000000000011</v>
      </c>
      <c r="Y21" s="585">
        <f t="shared" si="9"/>
        <v>9505.7000000000007</v>
      </c>
      <c r="Z21" s="585">
        <f t="shared" si="9"/>
        <v>4114.7000000000007</v>
      </c>
      <c r="AA21" s="585">
        <f t="shared" si="9"/>
        <v>8084.7000000000007</v>
      </c>
      <c r="AB21" s="585">
        <f t="shared" si="9"/>
        <v>11987.6</v>
      </c>
      <c r="AC21" s="585">
        <f t="shared" si="9"/>
        <v>7619.6</v>
      </c>
      <c r="AD21" s="585">
        <f t="shared" si="9"/>
        <v>-2017.3999999999996</v>
      </c>
      <c r="AE21" s="585">
        <f t="shared" si="9"/>
        <v>1885.5000000000005</v>
      </c>
      <c r="AF21" s="585">
        <f t="shared" si="9"/>
        <v>5855.5</v>
      </c>
      <c r="AG21" s="585">
        <f t="shared" si="9"/>
        <v>7889.5</v>
      </c>
      <c r="AH21" s="585">
        <f t="shared" si="9"/>
        <v>3454.3999999999996</v>
      </c>
      <c r="AI21" s="585">
        <f t="shared" si="9"/>
        <v>7424.4</v>
      </c>
      <c r="AJ21" s="585">
        <f t="shared" si="9"/>
        <v>11394.4</v>
      </c>
      <c r="AK21" s="585">
        <f t="shared" si="9"/>
        <v>15364.4</v>
      </c>
      <c r="AL21" s="585">
        <f t="shared" si="9"/>
        <v>19334.400000000001</v>
      </c>
      <c r="AM21" s="585">
        <f t="shared" si="9"/>
        <v>23304.400000000001</v>
      </c>
      <c r="AN21" s="585">
        <f t="shared" si="9"/>
        <v>-24425.599999999999</v>
      </c>
      <c r="AO21" s="585">
        <f t="shared" si="9"/>
        <v>-20455.599999999999</v>
      </c>
      <c r="AP21" s="585">
        <f t="shared" si="9"/>
        <v>-16485.599999999999</v>
      </c>
      <c r="AQ21" s="585">
        <f t="shared" si="9"/>
        <v>-12515.599999999999</v>
      </c>
      <c r="AR21" s="585">
        <f t="shared" si="9"/>
        <v>-8545.5999999999985</v>
      </c>
      <c r="AS21" s="585">
        <f t="shared" si="9"/>
        <v>-4575.5999999999985</v>
      </c>
      <c r="AT21" s="585">
        <f t="shared" si="9"/>
        <v>-605.59999999999854</v>
      </c>
      <c r="AU21" s="586">
        <f>AT21+AU20</f>
        <v>3364.4000000000015</v>
      </c>
      <c r="AV21" s="587"/>
      <c r="AW21" s="17"/>
      <c r="AZ21" s="14"/>
    </row>
    <row r="22" spans="1:52" ht="30" customHeight="1" thickTop="1">
      <c r="A22" s="646"/>
      <c r="B22" s="800"/>
      <c r="C22" s="800"/>
      <c r="D22" s="800"/>
      <c r="E22" s="800"/>
      <c r="F22" s="800"/>
      <c r="G22" s="800"/>
      <c r="H22" s="800"/>
      <c r="I22" s="800"/>
      <c r="J22" s="800"/>
      <c r="K22" s="800"/>
      <c r="L22" s="800"/>
      <c r="M22" s="800"/>
      <c r="N22" s="800"/>
      <c r="O22" s="800"/>
      <c r="P22" s="800"/>
      <c r="Q22" s="800"/>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647"/>
      <c r="AR22" s="647"/>
      <c r="AS22" s="647"/>
      <c r="AT22" s="647"/>
      <c r="AU22" s="647"/>
      <c r="AV22" s="648"/>
      <c r="AW22" s="17"/>
      <c r="AZ22" s="14"/>
    </row>
    <row r="23" spans="1:52" ht="30" customHeight="1">
      <c r="A23" s="649"/>
      <c r="B23" s="807"/>
      <c r="C23" s="807"/>
      <c r="D23" s="807"/>
      <c r="E23" s="807"/>
      <c r="F23" s="807"/>
      <c r="G23" s="807"/>
      <c r="H23" s="807"/>
      <c r="I23" s="807"/>
      <c r="J23" s="807"/>
      <c r="K23" s="807"/>
      <c r="L23" s="807"/>
      <c r="M23" s="807"/>
      <c r="N23" s="807"/>
      <c r="O23" s="807"/>
      <c r="P23" s="807"/>
      <c r="Q23" s="807"/>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50"/>
      <c r="AR23" s="650"/>
      <c r="AS23" s="650"/>
      <c r="AT23" s="650"/>
      <c r="AU23" s="650"/>
      <c r="AV23" s="651"/>
      <c r="AW23" s="17"/>
      <c r="AZ23" s="14"/>
    </row>
    <row r="24" spans="1:52" ht="30" customHeight="1">
      <c r="A24" s="649"/>
      <c r="B24" s="807"/>
      <c r="C24" s="807"/>
      <c r="D24" s="807"/>
      <c r="E24" s="807"/>
      <c r="F24" s="807"/>
      <c r="G24" s="807"/>
      <c r="H24" s="807"/>
      <c r="I24" s="807"/>
      <c r="J24" s="807"/>
      <c r="K24" s="807"/>
      <c r="L24" s="807"/>
      <c r="M24" s="807"/>
      <c r="N24" s="807"/>
      <c r="O24" s="807"/>
      <c r="P24" s="807"/>
      <c r="Q24" s="807"/>
      <c r="R24" s="650"/>
      <c r="S24" s="650"/>
      <c r="T24" s="650"/>
      <c r="U24" s="650"/>
      <c r="V24" s="650"/>
      <c r="W24" s="650"/>
      <c r="X24" s="650"/>
      <c r="Y24" s="650"/>
      <c r="Z24" s="650"/>
      <c r="AA24" s="650"/>
      <c r="AB24" s="650"/>
      <c r="AC24" s="650"/>
      <c r="AD24" s="650"/>
      <c r="AE24" s="650"/>
      <c r="AF24" s="650"/>
      <c r="AG24" s="650"/>
      <c r="AH24" s="650"/>
      <c r="AI24" s="650"/>
      <c r="AJ24" s="650"/>
      <c r="AK24" s="650"/>
      <c r="AL24" s="650"/>
      <c r="AM24" s="650"/>
      <c r="AN24" s="650"/>
      <c r="AO24" s="650"/>
      <c r="AP24" s="650"/>
      <c r="AQ24" s="650"/>
      <c r="AR24" s="650"/>
      <c r="AS24" s="650"/>
      <c r="AT24" s="650"/>
      <c r="AU24" s="650"/>
      <c r="AV24" s="651"/>
      <c r="AW24" s="17"/>
      <c r="AZ24" s="14"/>
    </row>
    <row r="25" spans="1:52" ht="30" customHeight="1">
      <c r="A25" s="649"/>
      <c r="B25" s="807"/>
      <c r="C25" s="807"/>
      <c r="D25" s="807"/>
      <c r="E25" s="807"/>
      <c r="F25" s="807"/>
      <c r="G25" s="807"/>
      <c r="H25" s="807"/>
      <c r="I25" s="807"/>
      <c r="J25" s="807"/>
      <c r="K25" s="807"/>
      <c r="L25" s="807"/>
      <c r="M25" s="807"/>
      <c r="N25" s="807"/>
      <c r="O25" s="807"/>
      <c r="P25" s="807"/>
      <c r="Q25" s="807"/>
      <c r="R25" s="651"/>
      <c r="S25" s="651"/>
      <c r="T25" s="651"/>
      <c r="U25" s="651"/>
      <c r="V25" s="651"/>
      <c r="W25" s="651"/>
      <c r="X25" s="651"/>
      <c r="Y25" s="651"/>
      <c r="Z25" s="651"/>
      <c r="AA25" s="651"/>
      <c r="AB25" s="651"/>
      <c r="AC25" s="651"/>
      <c r="AD25" s="651"/>
      <c r="AE25" s="651"/>
      <c r="AF25" s="651"/>
      <c r="AG25" s="651"/>
      <c r="AH25" s="651"/>
      <c r="AI25" s="651"/>
      <c r="AJ25" s="651"/>
      <c r="AK25" s="651"/>
      <c r="AL25" s="651"/>
      <c r="AM25" s="651"/>
      <c r="AN25" s="651"/>
      <c r="AO25" s="651"/>
      <c r="AP25" s="651"/>
      <c r="AQ25" s="651"/>
      <c r="AR25" s="651"/>
      <c r="AS25" s="651"/>
      <c r="AT25" s="651"/>
      <c r="AU25" s="651"/>
      <c r="AV25" s="651"/>
      <c r="AW25" s="17"/>
      <c r="AZ25" s="14"/>
    </row>
    <row r="26" spans="1:52" ht="21" customHeight="1">
      <c r="A26" s="652"/>
      <c r="B26" s="787"/>
      <c r="C26" s="787"/>
      <c r="D26" s="787"/>
      <c r="E26" s="787"/>
      <c r="F26" s="787"/>
      <c r="G26" s="787"/>
      <c r="H26" s="787"/>
      <c r="I26" s="787"/>
      <c r="J26" s="787"/>
      <c r="K26" s="787"/>
      <c r="L26" s="787"/>
      <c r="M26" s="787"/>
      <c r="N26" s="787"/>
      <c r="O26" s="787"/>
      <c r="P26" s="787"/>
      <c r="Q26" s="787"/>
      <c r="R26" s="651"/>
      <c r="S26" s="651"/>
      <c r="T26" s="651"/>
      <c r="U26" s="651"/>
      <c r="V26" s="651"/>
      <c r="W26" s="651"/>
      <c r="X26" s="651"/>
      <c r="Y26" s="651"/>
      <c r="Z26" s="651"/>
      <c r="AA26" s="651"/>
      <c r="AB26" s="651"/>
      <c r="AC26" s="651"/>
      <c r="AD26" s="651"/>
      <c r="AE26" s="651"/>
      <c r="AF26" s="651"/>
      <c r="AG26" s="651"/>
      <c r="AH26" s="651"/>
      <c r="AI26" s="651"/>
      <c r="AJ26" s="651"/>
      <c r="AK26" s="651"/>
      <c r="AL26" s="651"/>
      <c r="AM26" s="651"/>
      <c r="AN26" s="651"/>
      <c r="AO26" s="651"/>
      <c r="AP26" s="651"/>
      <c r="AQ26" s="651"/>
      <c r="AR26" s="651"/>
      <c r="AS26" s="651"/>
      <c r="AT26" s="651"/>
      <c r="AU26" s="651"/>
      <c r="AV26" s="653"/>
      <c r="AW26" s="17"/>
      <c r="AZ26" s="14"/>
    </row>
    <row r="27" spans="1:52" ht="21" customHeight="1">
      <c r="A27" s="652"/>
      <c r="B27" s="787"/>
      <c r="C27" s="787"/>
      <c r="D27" s="787"/>
      <c r="E27" s="787"/>
      <c r="F27" s="787"/>
      <c r="G27" s="787"/>
      <c r="H27" s="787"/>
      <c r="I27" s="787"/>
      <c r="J27" s="787"/>
      <c r="K27" s="787"/>
      <c r="L27" s="787"/>
      <c r="M27" s="787"/>
      <c r="N27" s="787"/>
      <c r="O27" s="787"/>
      <c r="P27" s="787"/>
      <c r="Q27" s="787"/>
      <c r="R27" s="651"/>
      <c r="S27" s="651"/>
      <c r="T27" s="651"/>
      <c r="U27" s="651"/>
      <c r="V27" s="651"/>
      <c r="W27" s="651"/>
      <c r="X27" s="651"/>
      <c r="Y27" s="651"/>
      <c r="Z27" s="651"/>
      <c r="AA27" s="651"/>
      <c r="AB27" s="651"/>
      <c r="AC27" s="651"/>
      <c r="AD27" s="651"/>
      <c r="AE27" s="651"/>
      <c r="AF27" s="651"/>
      <c r="AG27" s="651"/>
      <c r="AH27" s="651"/>
      <c r="AI27" s="651"/>
      <c r="AJ27" s="651"/>
      <c r="AK27" s="651"/>
      <c r="AL27" s="651"/>
      <c r="AM27" s="651"/>
      <c r="AN27" s="651"/>
      <c r="AO27" s="651"/>
      <c r="AP27" s="651"/>
      <c r="AQ27" s="651"/>
      <c r="AR27" s="651"/>
      <c r="AS27" s="651"/>
      <c r="AT27" s="651"/>
      <c r="AU27" s="651"/>
      <c r="AV27" s="650"/>
      <c r="AW27" s="17"/>
      <c r="AZ27" s="14"/>
    </row>
    <row r="28" spans="1:52" ht="30" hidden="1" customHeight="1" thickTop="1">
      <c r="A28" s="426"/>
      <c r="B28" s="788" t="s">
        <v>24</v>
      </c>
      <c r="C28" s="788"/>
      <c r="D28" s="788"/>
      <c r="E28" s="788"/>
      <c r="F28" s="788"/>
      <c r="G28" s="788"/>
      <c r="H28" s="788"/>
      <c r="I28" s="788"/>
      <c r="J28" s="788"/>
      <c r="K28" s="788"/>
      <c r="L28" s="788"/>
      <c r="M28" s="788"/>
      <c r="N28" s="788"/>
      <c r="O28" s="788"/>
      <c r="P28" s="788"/>
      <c r="Q28" s="789"/>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3"/>
      <c r="AO28" s="643"/>
      <c r="AP28" s="643"/>
      <c r="AQ28" s="643"/>
      <c r="AR28" s="643"/>
      <c r="AS28" s="643"/>
      <c r="AT28" s="643"/>
      <c r="AU28" s="644"/>
      <c r="AV28" s="645">
        <f>SUM(R28:AU28)</f>
        <v>0</v>
      </c>
      <c r="AW28" s="17"/>
      <c r="AZ28" s="14"/>
    </row>
    <row r="29" spans="1:52" ht="30" hidden="1" customHeight="1" thickBot="1">
      <c r="A29" s="426"/>
      <c r="B29" s="790" t="s">
        <v>468</v>
      </c>
      <c r="C29" s="791"/>
      <c r="D29" s="791"/>
      <c r="E29" s="791"/>
      <c r="F29" s="791"/>
      <c r="G29" s="791"/>
      <c r="H29" s="791"/>
      <c r="I29" s="791"/>
      <c r="J29" s="791"/>
      <c r="K29" s="791"/>
      <c r="L29" s="791"/>
      <c r="M29" s="791"/>
      <c r="N29" s="791"/>
      <c r="O29" s="791"/>
      <c r="P29" s="791"/>
      <c r="Q29" s="792"/>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6"/>
      <c r="AV29" s="437">
        <f>SUM(R29:AU29)</f>
        <v>0</v>
      </c>
      <c r="AW29" s="17"/>
      <c r="AZ29" s="14"/>
    </row>
    <row r="30" spans="1:52" ht="16.5" hidden="1" customHeight="1">
      <c r="A30" s="426"/>
      <c r="B30" s="793" t="s">
        <v>224</v>
      </c>
      <c r="C30" s="793"/>
      <c r="D30" s="793"/>
      <c r="E30" s="793"/>
      <c r="F30" s="793"/>
      <c r="G30" s="793"/>
      <c r="H30" s="793"/>
      <c r="I30" s="793"/>
      <c r="J30" s="793"/>
      <c r="K30" s="793"/>
      <c r="L30" s="793"/>
      <c r="M30" s="793"/>
      <c r="N30" s="793"/>
      <c r="O30" s="793"/>
      <c r="P30" s="793"/>
      <c r="Q30" s="794"/>
      <c r="R30" s="438">
        <f>R28+R16+R17+R29</f>
        <v>2700</v>
      </c>
      <c r="S30" s="438">
        <f t="shared" ref="S30:AT30" si="10">S28+S16+S17+S29</f>
        <v>3970</v>
      </c>
      <c r="T30" s="438">
        <f t="shared" si="10"/>
        <v>3970</v>
      </c>
      <c r="U30" s="438">
        <f t="shared" si="10"/>
        <v>3970</v>
      </c>
      <c r="V30" s="438">
        <f t="shared" si="10"/>
        <v>3970</v>
      </c>
      <c r="W30" s="438">
        <f t="shared" si="10"/>
        <v>3970</v>
      </c>
      <c r="X30" s="438">
        <f t="shared" si="10"/>
        <v>3970</v>
      </c>
      <c r="Y30" s="438">
        <f t="shared" si="10"/>
        <v>3970</v>
      </c>
      <c r="Z30" s="438">
        <f t="shared" si="10"/>
        <v>3970</v>
      </c>
      <c r="AA30" s="438">
        <f t="shared" si="10"/>
        <v>3970</v>
      </c>
      <c r="AB30" s="438">
        <f t="shared" si="10"/>
        <v>3970</v>
      </c>
      <c r="AC30" s="438">
        <f t="shared" si="10"/>
        <v>3970</v>
      </c>
      <c r="AD30" s="438">
        <f t="shared" si="10"/>
        <v>3970</v>
      </c>
      <c r="AE30" s="438">
        <f t="shared" si="10"/>
        <v>3970</v>
      </c>
      <c r="AF30" s="438">
        <f t="shared" si="10"/>
        <v>3970</v>
      </c>
      <c r="AG30" s="438">
        <f t="shared" si="10"/>
        <v>3970</v>
      </c>
      <c r="AH30" s="438">
        <f t="shared" si="10"/>
        <v>3970</v>
      </c>
      <c r="AI30" s="438">
        <f t="shared" si="10"/>
        <v>3970</v>
      </c>
      <c r="AJ30" s="438">
        <f t="shared" si="10"/>
        <v>3970</v>
      </c>
      <c r="AK30" s="438">
        <f t="shared" si="10"/>
        <v>3970</v>
      </c>
      <c r="AL30" s="438">
        <f t="shared" si="10"/>
        <v>3970</v>
      </c>
      <c r="AM30" s="438">
        <f t="shared" si="10"/>
        <v>3970</v>
      </c>
      <c r="AN30" s="438">
        <f t="shared" si="10"/>
        <v>3970</v>
      </c>
      <c r="AO30" s="438">
        <f t="shared" si="10"/>
        <v>3970</v>
      </c>
      <c r="AP30" s="438">
        <f t="shared" si="10"/>
        <v>3970</v>
      </c>
      <c r="AQ30" s="438">
        <f t="shared" si="10"/>
        <v>3970</v>
      </c>
      <c r="AR30" s="438">
        <f t="shared" si="10"/>
        <v>3970</v>
      </c>
      <c r="AS30" s="438">
        <f t="shared" si="10"/>
        <v>3970</v>
      </c>
      <c r="AT30" s="438">
        <f t="shared" si="10"/>
        <v>3970</v>
      </c>
      <c r="AU30" s="438">
        <f>AU28+AU16+AU17+AU29</f>
        <v>3970</v>
      </c>
      <c r="AV30" s="439">
        <f>SUM(R30:AU30)</f>
        <v>117830</v>
      </c>
      <c r="AW30" s="17"/>
      <c r="AZ30" s="14"/>
    </row>
    <row r="31" spans="1:52" ht="16.5" hidden="1" customHeight="1">
      <c r="A31" s="427"/>
      <c r="B31" s="785" t="s">
        <v>225</v>
      </c>
      <c r="C31" s="785"/>
      <c r="D31" s="785"/>
      <c r="E31" s="785"/>
      <c r="F31" s="785"/>
      <c r="G31" s="785"/>
      <c r="H31" s="785"/>
      <c r="I31" s="785"/>
      <c r="J31" s="785"/>
      <c r="K31" s="785"/>
      <c r="L31" s="785"/>
      <c r="M31" s="785"/>
      <c r="N31" s="785"/>
      <c r="O31" s="785"/>
      <c r="P31" s="785"/>
      <c r="Q31" s="786"/>
      <c r="R31" s="440">
        <f>Q31+R30</f>
        <v>2700</v>
      </c>
      <c r="S31" s="440">
        <f t="shared" ref="S31:AT31" si="11">R31+S30</f>
        <v>6670</v>
      </c>
      <c r="T31" s="440">
        <f t="shared" si="11"/>
        <v>10640</v>
      </c>
      <c r="U31" s="440">
        <f t="shared" si="11"/>
        <v>14610</v>
      </c>
      <c r="V31" s="440">
        <f t="shared" si="11"/>
        <v>18580</v>
      </c>
      <c r="W31" s="440">
        <f t="shared" si="11"/>
        <v>22550</v>
      </c>
      <c r="X31" s="440">
        <f t="shared" si="11"/>
        <v>26520</v>
      </c>
      <c r="Y31" s="440">
        <f t="shared" si="11"/>
        <v>30490</v>
      </c>
      <c r="Z31" s="440">
        <f t="shared" si="11"/>
        <v>34460</v>
      </c>
      <c r="AA31" s="440">
        <f t="shared" si="11"/>
        <v>38430</v>
      </c>
      <c r="AB31" s="440">
        <f t="shared" si="11"/>
        <v>42400</v>
      </c>
      <c r="AC31" s="440">
        <f t="shared" si="11"/>
        <v>46370</v>
      </c>
      <c r="AD31" s="440">
        <f t="shared" si="11"/>
        <v>50340</v>
      </c>
      <c r="AE31" s="440">
        <f t="shared" si="11"/>
        <v>54310</v>
      </c>
      <c r="AF31" s="440">
        <f t="shared" si="11"/>
        <v>58280</v>
      </c>
      <c r="AG31" s="440">
        <f t="shared" si="11"/>
        <v>62250</v>
      </c>
      <c r="AH31" s="440">
        <f t="shared" si="11"/>
        <v>66220</v>
      </c>
      <c r="AI31" s="440">
        <f t="shared" si="11"/>
        <v>70190</v>
      </c>
      <c r="AJ31" s="440">
        <f t="shared" si="11"/>
        <v>74160</v>
      </c>
      <c r="AK31" s="440">
        <f t="shared" si="11"/>
        <v>78130</v>
      </c>
      <c r="AL31" s="440">
        <f t="shared" si="11"/>
        <v>82100</v>
      </c>
      <c r="AM31" s="440">
        <f t="shared" si="11"/>
        <v>86070</v>
      </c>
      <c r="AN31" s="440">
        <f t="shared" si="11"/>
        <v>90040</v>
      </c>
      <c r="AO31" s="440">
        <f t="shared" si="11"/>
        <v>94010</v>
      </c>
      <c r="AP31" s="440">
        <f t="shared" si="11"/>
        <v>97980</v>
      </c>
      <c r="AQ31" s="440">
        <f t="shared" si="11"/>
        <v>101950</v>
      </c>
      <c r="AR31" s="440">
        <f t="shared" si="11"/>
        <v>105920</v>
      </c>
      <c r="AS31" s="440">
        <f t="shared" si="11"/>
        <v>109890</v>
      </c>
      <c r="AT31" s="440">
        <f t="shared" si="11"/>
        <v>113860</v>
      </c>
      <c r="AU31" s="441"/>
      <c r="AV31" s="442"/>
      <c r="AW31" s="17"/>
      <c r="AZ31" s="14"/>
    </row>
    <row r="32" spans="1:52">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W32" s="1"/>
      <c r="AX32" s="1"/>
      <c r="AZ32" s="1"/>
    </row>
    <row r="33" spans="2:52">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1"/>
      <c r="AX33" s="1"/>
      <c r="AZ33" s="1"/>
    </row>
    <row r="34" spans="2:52" s="95" customFormat="1">
      <c r="B34" s="96"/>
      <c r="C34" s="97"/>
      <c r="D34" s="97"/>
      <c r="E34" s="97"/>
      <c r="F34" s="98"/>
      <c r="G34" s="99"/>
      <c r="H34" s="100"/>
      <c r="I34" s="99"/>
      <c r="J34" s="101"/>
      <c r="K34" s="101"/>
      <c r="L34" s="101"/>
      <c r="M34" s="101"/>
      <c r="N34" s="101"/>
      <c r="O34" s="101"/>
      <c r="P34" s="101"/>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row>
    <row r="35" spans="2:52">
      <c r="B35" s="102"/>
      <c r="Q35" s="103"/>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
      <c r="AX35" s="1"/>
      <c r="AZ35" s="1"/>
    </row>
    <row r="36" spans="2:52">
      <c r="B36" s="102"/>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
      <c r="AX36" s="1"/>
      <c r="AZ36" s="1"/>
    </row>
    <row r="37" spans="2:52">
      <c r="B37" s="102"/>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
      <c r="AX37" s="1"/>
      <c r="AZ37" s="1"/>
    </row>
    <row r="38" spans="2:52">
      <c r="B38" s="102"/>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
      <c r="AX38" s="1"/>
      <c r="AZ38" s="1"/>
    </row>
    <row r="39" spans="2:52">
      <c r="B39" s="102"/>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
      <c r="AX39" s="1"/>
      <c r="AZ39" s="1"/>
    </row>
    <row r="40" spans="2:52">
      <c r="B40" s="105"/>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
      <c r="AX40" s="1"/>
      <c r="AZ40" s="1"/>
    </row>
    <row r="41" spans="2:52">
      <c r="B41" s="102"/>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
      <c r="AX41" s="1"/>
      <c r="AZ41" s="1"/>
    </row>
    <row r="42" spans="2:52">
      <c r="B42" s="102"/>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
      <c r="AX42" s="1"/>
      <c r="AZ42" s="1"/>
    </row>
    <row r="43" spans="2:52">
      <c r="B43" s="102"/>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
      <c r="AX43" s="1"/>
      <c r="AZ43" s="1"/>
    </row>
    <row r="44" spans="2:52">
      <c r="B44" s="102"/>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
      <c r="AX44" s="1"/>
      <c r="AZ44" s="1"/>
    </row>
    <row r="45" spans="2:52">
      <c r="B45" s="102"/>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
      <c r="AX45" s="1"/>
      <c r="AZ45" s="1"/>
    </row>
    <row r="46" spans="2:52">
      <c r="B46" s="102"/>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
      <c r="AX46" s="1"/>
      <c r="AZ46" s="1"/>
    </row>
    <row r="47" spans="2:52">
      <c r="B47" s="102"/>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
      <c r="AX47" s="1"/>
      <c r="AZ47" s="1"/>
    </row>
    <row r="48" spans="2:52">
      <c r="B48" s="102"/>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
      <c r="AX48" s="1"/>
      <c r="AZ48" s="1"/>
    </row>
    <row r="49" spans="2:52">
      <c r="B49" s="102"/>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
      <c r="AX49" s="1"/>
      <c r="AZ49" s="1"/>
    </row>
    <row r="50" spans="2:52">
      <c r="B50" s="102"/>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
      <c r="AX50" s="1"/>
      <c r="AZ50" s="1"/>
    </row>
    <row r="51" spans="2:52">
      <c r="B51" s="102"/>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
      <c r="AX51" s="1"/>
      <c r="AZ51" s="1"/>
    </row>
    <row r="52" spans="2:52">
      <c r="B52" s="102"/>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
      <c r="AX52" s="1"/>
      <c r="AZ52" s="1"/>
    </row>
    <row r="53" spans="2:52">
      <c r="B53" s="102"/>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
      <c r="AX53" s="1"/>
      <c r="AZ53" s="1"/>
    </row>
    <row r="54" spans="2:52">
      <c r="B54" s="102"/>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
      <c r="AX54" s="1"/>
      <c r="AZ54" s="1"/>
    </row>
    <row r="55" spans="2:52">
      <c r="B55" s="102"/>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
      <c r="AX55" s="1"/>
      <c r="AZ55" s="1"/>
    </row>
    <row r="56" spans="2:52">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1"/>
      <c r="AW56" s="1"/>
      <c r="AX56" s="1"/>
      <c r="AZ56" s="1"/>
    </row>
    <row r="57" spans="2:52">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1"/>
      <c r="AW57" s="1"/>
      <c r="AX57" s="1"/>
      <c r="AZ57" s="1"/>
    </row>
    <row r="58" spans="2:52">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1"/>
      <c r="AW58" s="1"/>
      <c r="AX58" s="1"/>
      <c r="AZ58" s="1"/>
    </row>
    <row r="59" spans="2:52">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1"/>
      <c r="AW59" s="1"/>
      <c r="AX59" s="1"/>
      <c r="AZ59" s="1"/>
    </row>
    <row r="60" spans="2:52">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1"/>
      <c r="AW60" s="1"/>
      <c r="AX60" s="1"/>
      <c r="AZ60" s="1"/>
    </row>
    <row r="61" spans="2:52">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1"/>
      <c r="AW61" s="1"/>
      <c r="AX61" s="1"/>
      <c r="AZ61" s="1"/>
    </row>
    <row r="62" spans="2:52">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1"/>
      <c r="AW62" s="1"/>
      <c r="AX62" s="1"/>
      <c r="AZ62" s="1"/>
    </row>
    <row r="63" spans="2:52">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1"/>
      <c r="AW63" s="1"/>
      <c r="AX63" s="1"/>
      <c r="AZ63" s="1"/>
    </row>
    <row r="64" spans="2:52">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1"/>
      <c r="AW64" s="1"/>
      <c r="AX64" s="1"/>
      <c r="AZ64" s="1"/>
    </row>
    <row r="65" spans="18:52">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1"/>
      <c r="AW65" s="1"/>
      <c r="AX65" s="1"/>
      <c r="AZ65" s="1"/>
    </row>
    <row r="66" spans="18:52">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1"/>
      <c r="AW66" s="1"/>
      <c r="AX66" s="1"/>
      <c r="AZ66" s="1"/>
    </row>
    <row r="67" spans="18:52">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1"/>
      <c r="AW67" s="1"/>
      <c r="AX67" s="1"/>
      <c r="AZ67" s="1"/>
    </row>
    <row r="68" spans="18:52">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1"/>
      <c r="AW68" s="1"/>
      <c r="AX68" s="1"/>
      <c r="AZ68" s="1"/>
    </row>
    <row r="69" spans="18:52">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1"/>
      <c r="AW69" s="1"/>
      <c r="AX69" s="1"/>
      <c r="AZ69" s="1"/>
    </row>
    <row r="70" spans="18:52">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1"/>
      <c r="AW70" s="1"/>
      <c r="AX70" s="1"/>
      <c r="AZ70" s="1"/>
    </row>
    <row r="71" spans="18:52">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1"/>
      <c r="AW71" s="1"/>
      <c r="AX71" s="1"/>
      <c r="AZ71" s="1"/>
    </row>
    <row r="72" spans="18:52">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1"/>
      <c r="AW72" s="1"/>
      <c r="AX72" s="1"/>
      <c r="AZ72" s="1"/>
    </row>
    <row r="73" spans="18:52">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1"/>
      <c r="AW73" s="1"/>
      <c r="AX73" s="1"/>
      <c r="AZ73" s="1"/>
    </row>
    <row r="80" spans="18:52">
      <c r="AV80" s="106"/>
    </row>
  </sheetData>
  <mergeCells count="29">
    <mergeCell ref="B26:Q26"/>
    <mergeCell ref="B27:Q27"/>
    <mergeCell ref="B28:Q28"/>
    <mergeCell ref="B29:Q29"/>
    <mergeCell ref="B30:Q30"/>
    <mergeCell ref="B31:Q31"/>
    <mergeCell ref="B20:Q20"/>
    <mergeCell ref="B21:Q21"/>
    <mergeCell ref="B22:Q22"/>
    <mergeCell ref="B23:Q23"/>
    <mergeCell ref="B24:Q24"/>
    <mergeCell ref="B25:Q25"/>
    <mergeCell ref="A14:A19"/>
    <mergeCell ref="B14:Q14"/>
    <mergeCell ref="B15:Q15"/>
    <mergeCell ref="B16:Q16"/>
    <mergeCell ref="B17:Q17"/>
    <mergeCell ref="B18:Q18"/>
    <mergeCell ref="B19:Q19"/>
    <mergeCell ref="A4:A5"/>
    <mergeCell ref="B4:B5"/>
    <mergeCell ref="AV4:AV5"/>
    <mergeCell ref="B6:Q6"/>
    <mergeCell ref="A9:A13"/>
    <mergeCell ref="B9:Q9"/>
    <mergeCell ref="B10:Q10"/>
    <mergeCell ref="B11:Q11"/>
    <mergeCell ref="B12:Q12"/>
    <mergeCell ref="B13:Q13"/>
  </mergeCells>
  <phoneticPr fontId="2"/>
  <pageMargins left="0.55118110236220474" right="0.47244094488188981" top="0.51181102362204722" bottom="0.51181102362204722" header="0.35433070866141736" footer="0.51181102362204722"/>
  <pageSetup paperSize="8" scale="91" firstPageNumber="11" orientation="landscape" r:id="rId1"/>
  <headerFooter alignWithMargins="0">
    <oddHeader>&amp;Rプレシス本厚木コンフォート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8896-84F8-4A9B-9DF5-347BEF493610}">
  <sheetPr>
    <tabColor theme="1"/>
    <pageSetUpPr fitToPage="1"/>
  </sheetPr>
  <dimension ref="A1:AZ67"/>
  <sheetViews>
    <sheetView zoomScale="70" zoomScaleNormal="70" zoomScaleSheetLayoutView="75" workbookViewId="0">
      <selection activeCell="R15" sqref="R15"/>
    </sheetView>
  </sheetViews>
  <sheetFormatPr defaultColWidth="9" defaultRowHeight="12"/>
  <cols>
    <col min="1" max="1" width="6.109375" style="117" customWidth="1"/>
    <col min="2" max="2" width="63" style="111" bestFit="1" customWidth="1"/>
    <col min="3" max="3" width="32.6640625" style="112" hidden="1" customWidth="1"/>
    <col min="4" max="4" width="20.6640625" style="112" hidden="1" customWidth="1"/>
    <col min="5" max="5" width="28.6640625" style="112" hidden="1" customWidth="1"/>
    <col min="6" max="6" width="5.109375" style="113" hidden="1" customWidth="1"/>
    <col min="7" max="7" width="9.88671875" style="5" hidden="1" customWidth="1"/>
    <col min="8" max="8" width="6.6640625" style="6" hidden="1" customWidth="1"/>
    <col min="9" max="9" width="9.6640625" style="5" hidden="1" customWidth="1"/>
    <col min="10" max="16" width="3.88671875" style="7" hidden="1" customWidth="1"/>
    <col min="17" max="17" width="10.33203125" style="114" customWidth="1"/>
    <col min="18" max="47" width="10" style="114" customWidth="1"/>
    <col min="48" max="48" width="12.77734375" style="115" customWidth="1"/>
    <col min="49" max="49" width="5.33203125" style="10" customWidth="1"/>
    <col min="50" max="50" width="10" style="116" customWidth="1"/>
    <col min="51" max="51" width="10.88671875" style="117" customWidth="1"/>
    <col min="52" max="52" width="6.6640625" style="6" customWidth="1"/>
    <col min="53" max="53" width="8.88671875" style="117" customWidth="1"/>
    <col min="54" max="16384" width="9" style="117"/>
  </cols>
  <sheetData>
    <row r="1" spans="1:52" ht="16.2">
      <c r="A1" s="110" t="s">
        <v>208</v>
      </c>
      <c r="G1" s="13"/>
      <c r="H1" s="14"/>
      <c r="I1" s="13"/>
      <c r="J1" s="15"/>
      <c r="K1" s="15"/>
      <c r="L1" s="15"/>
      <c r="M1" s="15"/>
      <c r="N1" s="15"/>
      <c r="O1" s="15"/>
      <c r="P1" s="15"/>
      <c r="AW1" s="17"/>
      <c r="AZ1" s="14"/>
    </row>
    <row r="2" spans="1:52" ht="16.2">
      <c r="A2" s="18">
        <v>0.1</v>
      </c>
      <c r="G2" s="13"/>
      <c r="H2" s="14"/>
      <c r="I2" s="13"/>
      <c r="J2" s="15"/>
      <c r="K2" s="15"/>
      <c r="L2" s="15"/>
      <c r="M2" s="15"/>
      <c r="N2" s="15"/>
      <c r="O2" s="15"/>
      <c r="P2" s="15"/>
      <c r="AW2" s="17"/>
      <c r="AZ2" s="14"/>
    </row>
    <row r="3" spans="1:52" ht="16.2">
      <c r="A3" s="110"/>
      <c r="G3" s="13"/>
      <c r="H3" s="14"/>
      <c r="I3" s="13"/>
      <c r="J3" s="15"/>
      <c r="K3" s="15"/>
      <c r="L3" s="15"/>
      <c r="M3" s="15"/>
      <c r="N3" s="15"/>
      <c r="O3" s="15"/>
      <c r="P3" s="15"/>
      <c r="R3" s="490">
        <v>0.1</v>
      </c>
      <c r="S3" s="490">
        <v>0.1</v>
      </c>
      <c r="T3" s="490">
        <v>0.1</v>
      </c>
      <c r="U3" s="490">
        <v>0.1</v>
      </c>
      <c r="V3" s="490">
        <v>0.1</v>
      </c>
      <c r="W3" s="490">
        <v>0.1</v>
      </c>
      <c r="X3" s="490">
        <v>0.1</v>
      </c>
      <c r="Y3" s="490">
        <v>0.1</v>
      </c>
      <c r="Z3" s="490">
        <v>0.1</v>
      </c>
      <c r="AA3" s="490">
        <v>0.1</v>
      </c>
      <c r="AB3" s="490">
        <v>0.1</v>
      </c>
      <c r="AC3" s="490">
        <v>0.1</v>
      </c>
      <c r="AD3" s="490">
        <v>0.1</v>
      </c>
      <c r="AE3" s="490">
        <v>0.1</v>
      </c>
      <c r="AF3" s="490">
        <v>0.1</v>
      </c>
      <c r="AG3" s="490">
        <v>0.1</v>
      </c>
      <c r="AH3" s="490">
        <v>0.1</v>
      </c>
      <c r="AI3" s="490">
        <v>0.1</v>
      </c>
      <c r="AJ3" s="490">
        <v>0.1</v>
      </c>
      <c r="AK3" s="490">
        <v>0.1</v>
      </c>
      <c r="AL3" s="490">
        <v>0.1</v>
      </c>
      <c r="AM3" s="490">
        <v>0.1</v>
      </c>
      <c r="AN3" s="490">
        <v>0.1</v>
      </c>
      <c r="AO3" s="490">
        <v>0.1</v>
      </c>
      <c r="AP3" s="490">
        <v>0.1</v>
      </c>
      <c r="AQ3" s="490">
        <v>0.1</v>
      </c>
      <c r="AR3" s="490">
        <v>0.1</v>
      </c>
      <c r="AS3" s="490">
        <v>0.1</v>
      </c>
      <c r="AT3" s="490">
        <v>0.1</v>
      </c>
      <c r="AU3" s="490">
        <v>0.1</v>
      </c>
      <c r="AV3" s="118" t="s">
        <v>210</v>
      </c>
      <c r="AW3" s="17"/>
      <c r="AZ3" s="14"/>
    </row>
    <row r="4" spans="1:52" ht="20.25" customHeight="1">
      <c r="A4" s="850" t="s">
        <v>9</v>
      </c>
      <c r="B4" s="852" t="s">
        <v>47</v>
      </c>
      <c r="C4" s="853"/>
      <c r="D4" s="853"/>
      <c r="E4" s="853"/>
      <c r="F4" s="853"/>
      <c r="G4" s="853"/>
      <c r="H4" s="853"/>
      <c r="I4" s="853"/>
      <c r="J4" s="853"/>
      <c r="K4" s="853"/>
      <c r="L4" s="853"/>
      <c r="M4" s="853"/>
      <c r="N4" s="853"/>
      <c r="O4" s="853"/>
      <c r="P4" s="853"/>
      <c r="Q4" s="854"/>
      <c r="R4" s="119" t="s">
        <v>470</v>
      </c>
      <c r="S4" s="119" t="s">
        <v>472</v>
      </c>
      <c r="T4" s="119" t="s">
        <v>474</v>
      </c>
      <c r="U4" s="119" t="s">
        <v>476</v>
      </c>
      <c r="V4" s="119" t="s">
        <v>478</v>
      </c>
      <c r="W4" s="119" t="s">
        <v>480</v>
      </c>
      <c r="X4" s="119" t="s">
        <v>482</v>
      </c>
      <c r="Y4" s="119" t="s">
        <v>484</v>
      </c>
      <c r="Z4" s="119" t="s">
        <v>486</v>
      </c>
      <c r="AA4" s="119" t="s">
        <v>488</v>
      </c>
      <c r="AB4" s="119" t="s">
        <v>490</v>
      </c>
      <c r="AC4" s="119" t="s">
        <v>492</v>
      </c>
      <c r="AD4" s="119" t="s">
        <v>494</v>
      </c>
      <c r="AE4" s="119" t="s">
        <v>496</v>
      </c>
      <c r="AF4" s="119" t="s">
        <v>498</v>
      </c>
      <c r="AG4" s="119" t="s">
        <v>500</v>
      </c>
      <c r="AH4" s="119" t="s">
        <v>502</v>
      </c>
      <c r="AI4" s="119" t="s">
        <v>504</v>
      </c>
      <c r="AJ4" s="119" t="s">
        <v>506</v>
      </c>
      <c r="AK4" s="119" t="s">
        <v>508</v>
      </c>
      <c r="AL4" s="119" t="s">
        <v>510</v>
      </c>
      <c r="AM4" s="119" t="s">
        <v>512</v>
      </c>
      <c r="AN4" s="119" t="s">
        <v>514</v>
      </c>
      <c r="AO4" s="119" t="s">
        <v>516</v>
      </c>
      <c r="AP4" s="119" t="s">
        <v>518</v>
      </c>
      <c r="AQ4" s="119" t="s">
        <v>520</v>
      </c>
      <c r="AR4" s="119" t="s">
        <v>522</v>
      </c>
      <c r="AS4" s="119" t="s">
        <v>524</v>
      </c>
      <c r="AT4" s="119" t="s">
        <v>526</v>
      </c>
      <c r="AU4" s="120" t="s">
        <v>528</v>
      </c>
      <c r="AV4" s="855" t="s">
        <v>14</v>
      </c>
      <c r="AW4" s="17"/>
      <c r="AX4" s="121"/>
      <c r="AZ4" s="27"/>
    </row>
    <row r="5" spans="1:52" ht="20.25" customHeight="1">
      <c r="A5" s="851"/>
      <c r="B5" s="852" t="s">
        <v>723</v>
      </c>
      <c r="C5" s="853"/>
      <c r="D5" s="853"/>
      <c r="E5" s="853"/>
      <c r="F5" s="853"/>
      <c r="G5" s="853"/>
      <c r="H5" s="853"/>
      <c r="I5" s="853"/>
      <c r="J5" s="853"/>
      <c r="K5" s="853"/>
      <c r="L5" s="853"/>
      <c r="M5" s="853"/>
      <c r="N5" s="853"/>
      <c r="O5" s="853"/>
      <c r="P5" s="853"/>
      <c r="Q5" s="854"/>
      <c r="R5" s="122">
        <v>9</v>
      </c>
      <c r="S5" s="122">
        <v>10</v>
      </c>
      <c r="T5" s="122">
        <v>11</v>
      </c>
      <c r="U5" s="122">
        <v>12</v>
      </c>
      <c r="V5" s="122">
        <v>13</v>
      </c>
      <c r="W5" s="122">
        <v>14</v>
      </c>
      <c r="X5" s="122">
        <v>15</v>
      </c>
      <c r="Y5" s="122">
        <v>16</v>
      </c>
      <c r="Z5" s="122">
        <v>17</v>
      </c>
      <c r="AA5" s="122">
        <v>18</v>
      </c>
      <c r="AB5" s="122">
        <v>19</v>
      </c>
      <c r="AC5" s="122">
        <v>20</v>
      </c>
      <c r="AD5" s="122">
        <v>21</v>
      </c>
      <c r="AE5" s="122">
        <v>22</v>
      </c>
      <c r="AF5" s="122">
        <v>23</v>
      </c>
      <c r="AG5" s="122">
        <v>24</v>
      </c>
      <c r="AH5" s="122">
        <v>25</v>
      </c>
      <c r="AI5" s="122">
        <v>26</v>
      </c>
      <c r="AJ5" s="122">
        <v>27</v>
      </c>
      <c r="AK5" s="122">
        <v>28</v>
      </c>
      <c r="AL5" s="122">
        <v>29</v>
      </c>
      <c r="AM5" s="122">
        <v>30</v>
      </c>
      <c r="AN5" s="122">
        <v>31</v>
      </c>
      <c r="AO5" s="122">
        <v>32</v>
      </c>
      <c r="AP5" s="122">
        <v>33</v>
      </c>
      <c r="AQ5" s="122">
        <v>34</v>
      </c>
      <c r="AR5" s="122">
        <v>35</v>
      </c>
      <c r="AS5" s="122">
        <v>36</v>
      </c>
      <c r="AT5" s="122">
        <v>37</v>
      </c>
      <c r="AU5" s="122">
        <v>38</v>
      </c>
      <c r="AV5" s="856"/>
      <c r="AW5" s="35"/>
      <c r="AX5" s="121"/>
      <c r="AZ5" s="27"/>
    </row>
    <row r="6" spans="1:52" ht="20.25" customHeight="1">
      <c r="A6" s="654"/>
      <c r="B6" s="836" t="s">
        <v>779</v>
      </c>
      <c r="C6" s="837"/>
      <c r="D6" s="837"/>
      <c r="E6" s="837"/>
      <c r="F6" s="837"/>
      <c r="G6" s="837"/>
      <c r="H6" s="837"/>
      <c r="I6" s="837"/>
      <c r="J6" s="837"/>
      <c r="K6" s="837"/>
      <c r="L6" s="837"/>
      <c r="M6" s="837"/>
      <c r="N6" s="837"/>
      <c r="O6" s="837"/>
      <c r="P6" s="837"/>
      <c r="Q6" s="838"/>
      <c r="R6" s="123"/>
      <c r="S6" s="123">
        <v>22111</v>
      </c>
      <c r="T6" s="123">
        <v>6410</v>
      </c>
      <c r="U6" s="123"/>
      <c r="V6" s="123">
        <v>61</v>
      </c>
      <c r="W6" s="123"/>
      <c r="X6" s="123">
        <v>7580</v>
      </c>
      <c r="Y6" s="123">
        <v>61</v>
      </c>
      <c r="Z6" s="123">
        <v>8510</v>
      </c>
      <c r="AA6" s="123"/>
      <c r="AB6" s="123">
        <v>61</v>
      </c>
      <c r="AC6" s="123">
        <v>7580</v>
      </c>
      <c r="AD6" s="123">
        <v>12370</v>
      </c>
      <c r="AE6" s="123">
        <v>61</v>
      </c>
      <c r="AF6" s="123"/>
      <c r="AG6" s="123">
        <v>1760</v>
      </c>
      <c r="AH6" s="123">
        <v>7641</v>
      </c>
      <c r="AI6" s="123"/>
      <c r="AJ6" s="123"/>
      <c r="AK6" s="123"/>
      <c r="AL6" s="123"/>
      <c r="AM6" s="123"/>
      <c r="AN6" s="123">
        <v>47000</v>
      </c>
      <c r="AO6" s="123"/>
      <c r="AP6" s="123"/>
      <c r="AQ6" s="123"/>
      <c r="AR6" s="123"/>
      <c r="AS6" s="123"/>
      <c r="AT6" s="123"/>
      <c r="AU6" s="124"/>
      <c r="AV6" s="171">
        <f>SUM(R6:AU6)</f>
        <v>121206</v>
      </c>
      <c r="AW6" s="35"/>
      <c r="AX6" s="121"/>
      <c r="AZ6" s="27"/>
    </row>
    <row r="7" spans="1:52" ht="20.25" customHeight="1" thickBot="1">
      <c r="A7" s="127"/>
      <c r="B7" s="848" t="s">
        <v>48</v>
      </c>
      <c r="C7" s="848"/>
      <c r="D7" s="848"/>
      <c r="E7" s="848"/>
      <c r="F7" s="848"/>
      <c r="G7" s="848"/>
      <c r="H7" s="848"/>
      <c r="I7" s="848"/>
      <c r="J7" s="848"/>
      <c r="K7" s="848"/>
      <c r="L7" s="848"/>
      <c r="M7" s="848"/>
      <c r="N7" s="848"/>
      <c r="O7" s="848"/>
      <c r="P7" s="848"/>
      <c r="Q7" s="849"/>
      <c r="R7" s="163">
        <f t="shared" ref="R7:AU7" si="0">SUM(R6:R6)</f>
        <v>0</v>
      </c>
      <c r="S7" s="163">
        <f t="shared" si="0"/>
        <v>22111</v>
      </c>
      <c r="T7" s="163">
        <f t="shared" si="0"/>
        <v>6410</v>
      </c>
      <c r="U7" s="163">
        <f t="shared" si="0"/>
        <v>0</v>
      </c>
      <c r="V7" s="163">
        <f t="shared" si="0"/>
        <v>61</v>
      </c>
      <c r="W7" s="163">
        <f t="shared" si="0"/>
        <v>0</v>
      </c>
      <c r="X7" s="163">
        <f t="shared" si="0"/>
        <v>7580</v>
      </c>
      <c r="Y7" s="163">
        <f t="shared" si="0"/>
        <v>61</v>
      </c>
      <c r="Z7" s="163">
        <f t="shared" si="0"/>
        <v>8510</v>
      </c>
      <c r="AA7" s="163">
        <f t="shared" si="0"/>
        <v>0</v>
      </c>
      <c r="AB7" s="163">
        <f t="shared" si="0"/>
        <v>61</v>
      </c>
      <c r="AC7" s="163">
        <f t="shared" si="0"/>
        <v>7580</v>
      </c>
      <c r="AD7" s="163">
        <f t="shared" si="0"/>
        <v>12370</v>
      </c>
      <c r="AE7" s="163">
        <f t="shared" si="0"/>
        <v>61</v>
      </c>
      <c r="AF7" s="163">
        <f t="shared" si="0"/>
        <v>0</v>
      </c>
      <c r="AG7" s="163">
        <f t="shared" si="0"/>
        <v>1760</v>
      </c>
      <c r="AH7" s="163">
        <f t="shared" si="0"/>
        <v>7641</v>
      </c>
      <c r="AI7" s="163">
        <f t="shared" si="0"/>
        <v>0</v>
      </c>
      <c r="AJ7" s="163">
        <f t="shared" si="0"/>
        <v>0</v>
      </c>
      <c r="AK7" s="163">
        <f t="shared" si="0"/>
        <v>0</v>
      </c>
      <c r="AL7" s="163">
        <f t="shared" si="0"/>
        <v>0</v>
      </c>
      <c r="AM7" s="163">
        <f t="shared" si="0"/>
        <v>0</v>
      </c>
      <c r="AN7" s="163">
        <f t="shared" si="0"/>
        <v>47000</v>
      </c>
      <c r="AO7" s="163">
        <f t="shared" si="0"/>
        <v>0</v>
      </c>
      <c r="AP7" s="163">
        <f t="shared" si="0"/>
        <v>0</v>
      </c>
      <c r="AQ7" s="163">
        <f t="shared" si="0"/>
        <v>0</v>
      </c>
      <c r="AR7" s="163">
        <f t="shared" si="0"/>
        <v>0</v>
      </c>
      <c r="AS7" s="163">
        <f t="shared" si="0"/>
        <v>0</v>
      </c>
      <c r="AT7" s="163">
        <f t="shared" si="0"/>
        <v>0</v>
      </c>
      <c r="AU7" s="164">
        <f t="shared" si="0"/>
        <v>0</v>
      </c>
      <c r="AV7" s="172">
        <f>SUM(R7:AU7)</f>
        <v>121206</v>
      </c>
      <c r="AW7" s="17"/>
      <c r="AX7" s="52"/>
      <c r="AZ7" s="14"/>
    </row>
    <row r="8" spans="1:52" ht="20.25" customHeight="1" thickTop="1" thickBot="1">
      <c r="A8" s="128"/>
      <c r="B8" s="162" t="s">
        <v>532</v>
      </c>
      <c r="C8" s="129"/>
      <c r="D8" s="129"/>
      <c r="E8" s="129"/>
      <c r="F8" s="129"/>
      <c r="G8" s="129"/>
      <c r="H8" s="129"/>
      <c r="I8" s="129"/>
      <c r="J8" s="129"/>
      <c r="K8" s="129"/>
      <c r="L8" s="129"/>
      <c r="M8" s="129"/>
      <c r="N8" s="129"/>
      <c r="O8" s="129"/>
      <c r="P8" s="129"/>
      <c r="Q8" s="130"/>
      <c r="R8" s="165">
        <f t="shared" ref="R8:AU8" si="1">IF(ISERROR(R7*R3),0,(R7*R3))</f>
        <v>0</v>
      </c>
      <c r="S8" s="165">
        <f t="shared" si="1"/>
        <v>2211.1</v>
      </c>
      <c r="T8" s="165">
        <f t="shared" si="1"/>
        <v>641</v>
      </c>
      <c r="U8" s="165">
        <f t="shared" si="1"/>
        <v>0</v>
      </c>
      <c r="V8" s="165">
        <f t="shared" si="1"/>
        <v>6.1000000000000005</v>
      </c>
      <c r="W8" s="165">
        <f t="shared" si="1"/>
        <v>0</v>
      </c>
      <c r="X8" s="165">
        <f t="shared" si="1"/>
        <v>758</v>
      </c>
      <c r="Y8" s="165">
        <f t="shared" si="1"/>
        <v>6.1000000000000005</v>
      </c>
      <c r="Z8" s="165">
        <f t="shared" si="1"/>
        <v>851</v>
      </c>
      <c r="AA8" s="165">
        <f t="shared" si="1"/>
        <v>0</v>
      </c>
      <c r="AB8" s="165">
        <f t="shared" si="1"/>
        <v>6.1000000000000005</v>
      </c>
      <c r="AC8" s="165">
        <f t="shared" si="1"/>
        <v>758</v>
      </c>
      <c r="AD8" s="165">
        <f t="shared" si="1"/>
        <v>1237</v>
      </c>
      <c r="AE8" s="165">
        <f t="shared" si="1"/>
        <v>6.1000000000000005</v>
      </c>
      <c r="AF8" s="165">
        <f t="shared" si="1"/>
        <v>0</v>
      </c>
      <c r="AG8" s="165">
        <f t="shared" si="1"/>
        <v>176</v>
      </c>
      <c r="AH8" s="165">
        <f t="shared" si="1"/>
        <v>764.1</v>
      </c>
      <c r="AI8" s="165">
        <f t="shared" si="1"/>
        <v>0</v>
      </c>
      <c r="AJ8" s="165">
        <f t="shared" si="1"/>
        <v>0</v>
      </c>
      <c r="AK8" s="165">
        <f t="shared" si="1"/>
        <v>0</v>
      </c>
      <c r="AL8" s="165">
        <f t="shared" si="1"/>
        <v>0</v>
      </c>
      <c r="AM8" s="165">
        <f t="shared" si="1"/>
        <v>0</v>
      </c>
      <c r="AN8" s="165">
        <f t="shared" si="1"/>
        <v>4700</v>
      </c>
      <c r="AO8" s="165">
        <f t="shared" si="1"/>
        <v>0</v>
      </c>
      <c r="AP8" s="165">
        <f t="shared" si="1"/>
        <v>0</v>
      </c>
      <c r="AQ8" s="165">
        <f t="shared" si="1"/>
        <v>0</v>
      </c>
      <c r="AR8" s="165">
        <f t="shared" si="1"/>
        <v>0</v>
      </c>
      <c r="AS8" s="165">
        <f t="shared" si="1"/>
        <v>0</v>
      </c>
      <c r="AT8" s="165">
        <f t="shared" si="1"/>
        <v>0</v>
      </c>
      <c r="AU8" s="166">
        <f t="shared" si="1"/>
        <v>0</v>
      </c>
      <c r="AV8" s="173">
        <f>SUM(R8:AU8)</f>
        <v>12120.6</v>
      </c>
      <c r="AW8" s="17"/>
      <c r="AX8" s="52"/>
      <c r="AZ8" s="14"/>
    </row>
    <row r="9" spans="1:52" ht="20.25" customHeight="1" thickTop="1" thickBot="1">
      <c r="A9" s="128"/>
      <c r="B9" s="129" t="s">
        <v>14</v>
      </c>
      <c r="C9" s="129"/>
      <c r="D9" s="129"/>
      <c r="E9" s="129"/>
      <c r="F9" s="129"/>
      <c r="G9" s="129"/>
      <c r="H9" s="129"/>
      <c r="I9" s="129"/>
      <c r="J9" s="129"/>
      <c r="K9" s="129"/>
      <c r="L9" s="129"/>
      <c r="M9" s="129"/>
      <c r="N9" s="129"/>
      <c r="O9" s="129"/>
      <c r="P9" s="129"/>
      <c r="Q9" s="131"/>
      <c r="R9" s="167">
        <f>R7+R8</f>
        <v>0</v>
      </c>
      <c r="S9" s="167">
        <f t="shared" ref="S9:AT9" si="2">S7+S8</f>
        <v>24322.1</v>
      </c>
      <c r="T9" s="167">
        <f t="shared" si="2"/>
        <v>7051</v>
      </c>
      <c r="U9" s="167">
        <f t="shared" si="2"/>
        <v>0</v>
      </c>
      <c r="V9" s="167">
        <f t="shared" si="2"/>
        <v>67.099999999999994</v>
      </c>
      <c r="W9" s="167">
        <f t="shared" si="2"/>
        <v>0</v>
      </c>
      <c r="X9" s="167">
        <f t="shared" si="2"/>
        <v>8338</v>
      </c>
      <c r="Y9" s="167">
        <f t="shared" si="2"/>
        <v>67.099999999999994</v>
      </c>
      <c r="Z9" s="167">
        <f t="shared" si="2"/>
        <v>9361</v>
      </c>
      <c r="AA9" s="167">
        <f t="shared" si="2"/>
        <v>0</v>
      </c>
      <c r="AB9" s="167">
        <f t="shared" si="2"/>
        <v>67.099999999999994</v>
      </c>
      <c r="AC9" s="167">
        <f t="shared" si="2"/>
        <v>8338</v>
      </c>
      <c r="AD9" s="167">
        <f t="shared" si="2"/>
        <v>13607</v>
      </c>
      <c r="AE9" s="167">
        <f t="shared" si="2"/>
        <v>67.099999999999994</v>
      </c>
      <c r="AF9" s="167">
        <f t="shared" si="2"/>
        <v>0</v>
      </c>
      <c r="AG9" s="167">
        <f t="shared" si="2"/>
        <v>1936</v>
      </c>
      <c r="AH9" s="167">
        <f t="shared" si="2"/>
        <v>8405.1</v>
      </c>
      <c r="AI9" s="167">
        <f t="shared" si="2"/>
        <v>0</v>
      </c>
      <c r="AJ9" s="167">
        <f t="shared" si="2"/>
        <v>0</v>
      </c>
      <c r="AK9" s="167">
        <f t="shared" si="2"/>
        <v>0</v>
      </c>
      <c r="AL9" s="167">
        <f t="shared" si="2"/>
        <v>0</v>
      </c>
      <c r="AM9" s="167">
        <f t="shared" si="2"/>
        <v>0</v>
      </c>
      <c r="AN9" s="167">
        <f t="shared" si="2"/>
        <v>51700</v>
      </c>
      <c r="AO9" s="167">
        <f t="shared" si="2"/>
        <v>0</v>
      </c>
      <c r="AP9" s="167">
        <f t="shared" si="2"/>
        <v>0</v>
      </c>
      <c r="AQ9" s="167">
        <f t="shared" si="2"/>
        <v>0</v>
      </c>
      <c r="AR9" s="167">
        <f t="shared" si="2"/>
        <v>0</v>
      </c>
      <c r="AS9" s="167">
        <f t="shared" si="2"/>
        <v>0</v>
      </c>
      <c r="AT9" s="167">
        <f t="shared" si="2"/>
        <v>0</v>
      </c>
      <c r="AU9" s="168">
        <f>AU7+AU8</f>
        <v>0</v>
      </c>
      <c r="AV9" s="173">
        <f>SUM(R9:AU9)</f>
        <v>133326.6</v>
      </c>
      <c r="AW9" s="17"/>
      <c r="AX9" s="52"/>
      <c r="AZ9" s="14"/>
    </row>
    <row r="10" spans="1:52" ht="20.25" customHeight="1" thickTop="1" thickBot="1">
      <c r="A10" s="839" t="s">
        <v>17</v>
      </c>
      <c r="B10" s="132" t="s">
        <v>19</v>
      </c>
      <c r="C10" s="129"/>
      <c r="D10" s="129"/>
      <c r="E10" s="129"/>
      <c r="F10" s="129"/>
      <c r="G10" s="129"/>
      <c r="H10" s="129"/>
      <c r="I10" s="129"/>
      <c r="J10" s="129"/>
      <c r="K10" s="129"/>
      <c r="L10" s="129"/>
      <c r="M10" s="129"/>
      <c r="N10" s="129"/>
      <c r="O10" s="129"/>
      <c r="P10" s="129"/>
      <c r="Q10" s="131"/>
      <c r="R10" s="169">
        <f>Q10+R9</f>
        <v>0</v>
      </c>
      <c r="S10" s="169">
        <f t="shared" ref="S10:AT10" si="3">R10+S9</f>
        <v>24322.1</v>
      </c>
      <c r="T10" s="169">
        <f t="shared" si="3"/>
        <v>31373.1</v>
      </c>
      <c r="U10" s="169">
        <f t="shared" si="3"/>
        <v>31373.1</v>
      </c>
      <c r="V10" s="169">
        <f t="shared" si="3"/>
        <v>31440.199999999997</v>
      </c>
      <c r="W10" s="169">
        <f t="shared" si="3"/>
        <v>31440.199999999997</v>
      </c>
      <c r="X10" s="169">
        <f t="shared" si="3"/>
        <v>39778.199999999997</v>
      </c>
      <c r="Y10" s="169">
        <f t="shared" si="3"/>
        <v>39845.299999999996</v>
      </c>
      <c r="Z10" s="169">
        <f t="shared" si="3"/>
        <v>49206.299999999996</v>
      </c>
      <c r="AA10" s="169">
        <f t="shared" si="3"/>
        <v>49206.299999999996</v>
      </c>
      <c r="AB10" s="169">
        <f t="shared" si="3"/>
        <v>49273.399999999994</v>
      </c>
      <c r="AC10" s="169">
        <f t="shared" si="3"/>
        <v>57611.399999999994</v>
      </c>
      <c r="AD10" s="169">
        <f t="shared" si="3"/>
        <v>71218.399999999994</v>
      </c>
      <c r="AE10" s="169">
        <f t="shared" si="3"/>
        <v>71285.5</v>
      </c>
      <c r="AF10" s="169">
        <f t="shared" si="3"/>
        <v>71285.5</v>
      </c>
      <c r="AG10" s="169">
        <f t="shared" si="3"/>
        <v>73221.5</v>
      </c>
      <c r="AH10" s="169">
        <f t="shared" si="3"/>
        <v>81626.600000000006</v>
      </c>
      <c r="AI10" s="169">
        <f t="shared" si="3"/>
        <v>81626.600000000006</v>
      </c>
      <c r="AJ10" s="169">
        <f t="shared" si="3"/>
        <v>81626.600000000006</v>
      </c>
      <c r="AK10" s="169">
        <f t="shared" si="3"/>
        <v>81626.600000000006</v>
      </c>
      <c r="AL10" s="169">
        <f t="shared" si="3"/>
        <v>81626.600000000006</v>
      </c>
      <c r="AM10" s="169">
        <f t="shared" si="3"/>
        <v>81626.600000000006</v>
      </c>
      <c r="AN10" s="169">
        <f t="shared" si="3"/>
        <v>133326.6</v>
      </c>
      <c r="AO10" s="169">
        <f t="shared" si="3"/>
        <v>133326.6</v>
      </c>
      <c r="AP10" s="169">
        <f t="shared" si="3"/>
        <v>133326.6</v>
      </c>
      <c r="AQ10" s="169">
        <f t="shared" si="3"/>
        <v>133326.6</v>
      </c>
      <c r="AR10" s="169">
        <f t="shared" si="3"/>
        <v>133326.6</v>
      </c>
      <c r="AS10" s="169">
        <f t="shared" si="3"/>
        <v>133326.6</v>
      </c>
      <c r="AT10" s="169">
        <f t="shared" si="3"/>
        <v>133326.6</v>
      </c>
      <c r="AU10" s="170">
        <f>AT10+AU9</f>
        <v>133326.6</v>
      </c>
      <c r="AV10" s="133"/>
      <c r="AW10" s="17"/>
      <c r="AZ10" s="14"/>
    </row>
    <row r="11" spans="1:52" s="1" customFormat="1" ht="17.100000000000001" customHeight="1" thickTop="1" thickBot="1">
      <c r="A11" s="840"/>
      <c r="B11" s="134" t="s">
        <v>220</v>
      </c>
      <c r="C11" s="61"/>
      <c r="D11" s="61"/>
      <c r="E11" s="61"/>
      <c r="F11" s="62"/>
      <c r="G11" s="63"/>
      <c r="H11" s="64"/>
      <c r="I11" s="63"/>
      <c r="J11" s="65"/>
      <c r="K11" s="65"/>
      <c r="L11" s="65"/>
      <c r="M11" s="65"/>
      <c r="N11" s="65"/>
      <c r="O11" s="65"/>
      <c r="P11" s="65"/>
      <c r="Q11" s="66"/>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6"/>
      <c r="AV11" s="109">
        <f>SUM(R11:AU11)</f>
        <v>0</v>
      </c>
      <c r="AW11" s="17"/>
      <c r="AX11" s="11"/>
      <c r="AZ11" s="14"/>
    </row>
    <row r="12" spans="1:52" s="1" customFormat="1" ht="16.5" customHeight="1">
      <c r="A12" s="840"/>
      <c r="B12" s="67" t="s">
        <v>21</v>
      </c>
      <c r="C12" s="68"/>
      <c r="D12" s="68"/>
      <c r="E12" s="68"/>
      <c r="F12" s="69"/>
      <c r="G12" s="70"/>
      <c r="H12" s="71"/>
      <c r="I12" s="70"/>
      <c r="J12" s="72"/>
      <c r="K12" s="72"/>
      <c r="L12" s="72"/>
      <c r="M12" s="72"/>
      <c r="N12" s="72"/>
      <c r="O12" s="72"/>
      <c r="P12" s="72"/>
      <c r="Q12" s="73"/>
      <c r="R12" s="174">
        <f>R9+R11</f>
        <v>0</v>
      </c>
      <c r="S12" s="174">
        <f t="shared" ref="S12:AT12" si="4">S9+S11</f>
        <v>24322.1</v>
      </c>
      <c r="T12" s="174">
        <f t="shared" si="4"/>
        <v>7051</v>
      </c>
      <c r="U12" s="174">
        <f t="shared" si="4"/>
        <v>0</v>
      </c>
      <c r="V12" s="174">
        <f t="shared" si="4"/>
        <v>67.099999999999994</v>
      </c>
      <c r="W12" s="174">
        <f t="shared" si="4"/>
        <v>0</v>
      </c>
      <c r="X12" s="174">
        <f t="shared" si="4"/>
        <v>8338</v>
      </c>
      <c r="Y12" s="174">
        <f t="shared" si="4"/>
        <v>67.099999999999994</v>
      </c>
      <c r="Z12" s="174">
        <f t="shared" si="4"/>
        <v>9361</v>
      </c>
      <c r="AA12" s="174">
        <f t="shared" si="4"/>
        <v>0</v>
      </c>
      <c r="AB12" s="174">
        <f t="shared" si="4"/>
        <v>67.099999999999994</v>
      </c>
      <c r="AC12" s="174">
        <f t="shared" si="4"/>
        <v>8338</v>
      </c>
      <c r="AD12" s="174">
        <f t="shared" si="4"/>
        <v>13607</v>
      </c>
      <c r="AE12" s="174">
        <f t="shared" si="4"/>
        <v>67.099999999999994</v>
      </c>
      <c r="AF12" s="174">
        <f t="shared" si="4"/>
        <v>0</v>
      </c>
      <c r="AG12" s="174">
        <f t="shared" si="4"/>
        <v>1936</v>
      </c>
      <c r="AH12" s="174">
        <f t="shared" si="4"/>
        <v>8405.1</v>
      </c>
      <c r="AI12" s="174">
        <f t="shared" si="4"/>
        <v>0</v>
      </c>
      <c r="AJ12" s="174">
        <f t="shared" si="4"/>
        <v>0</v>
      </c>
      <c r="AK12" s="174">
        <f t="shared" si="4"/>
        <v>0</v>
      </c>
      <c r="AL12" s="174">
        <f t="shared" si="4"/>
        <v>0</v>
      </c>
      <c r="AM12" s="174">
        <f t="shared" si="4"/>
        <v>0</v>
      </c>
      <c r="AN12" s="174">
        <f t="shared" si="4"/>
        <v>51700</v>
      </c>
      <c r="AO12" s="174">
        <f t="shared" si="4"/>
        <v>0</v>
      </c>
      <c r="AP12" s="174">
        <f t="shared" si="4"/>
        <v>0</v>
      </c>
      <c r="AQ12" s="174">
        <f t="shared" si="4"/>
        <v>0</v>
      </c>
      <c r="AR12" s="174">
        <f t="shared" si="4"/>
        <v>0</v>
      </c>
      <c r="AS12" s="174">
        <f t="shared" si="4"/>
        <v>0</v>
      </c>
      <c r="AT12" s="174">
        <f t="shared" si="4"/>
        <v>0</v>
      </c>
      <c r="AU12" s="175">
        <f>AU9+AU11</f>
        <v>0</v>
      </c>
      <c r="AV12" s="107">
        <f>SUM(R12:AU12)</f>
        <v>133326.6</v>
      </c>
      <c r="AW12" s="17"/>
      <c r="AX12" s="11"/>
      <c r="AZ12" s="14"/>
    </row>
    <row r="13" spans="1:52" s="1" customFormat="1" ht="17.100000000000001" customHeight="1" thickBot="1">
      <c r="A13" s="841"/>
      <c r="B13" s="54" t="s">
        <v>219</v>
      </c>
      <c r="C13" s="55"/>
      <c r="D13" s="55"/>
      <c r="E13" s="55"/>
      <c r="F13" s="56"/>
      <c r="G13" s="57"/>
      <c r="H13" s="58"/>
      <c r="I13" s="57"/>
      <c r="J13" s="59"/>
      <c r="K13" s="59"/>
      <c r="L13" s="59"/>
      <c r="M13" s="59"/>
      <c r="N13" s="59"/>
      <c r="O13" s="59"/>
      <c r="P13" s="59"/>
      <c r="Q13" s="60"/>
      <c r="R13" s="176">
        <f>Q13+R12</f>
        <v>0</v>
      </c>
      <c r="S13" s="176">
        <f t="shared" ref="S13:AT13" si="5">R13+S12</f>
        <v>24322.1</v>
      </c>
      <c r="T13" s="176">
        <f t="shared" si="5"/>
        <v>31373.1</v>
      </c>
      <c r="U13" s="176">
        <f t="shared" si="5"/>
        <v>31373.1</v>
      </c>
      <c r="V13" s="176">
        <f t="shared" si="5"/>
        <v>31440.199999999997</v>
      </c>
      <c r="W13" s="176">
        <f t="shared" si="5"/>
        <v>31440.199999999997</v>
      </c>
      <c r="X13" s="176">
        <f t="shared" si="5"/>
        <v>39778.199999999997</v>
      </c>
      <c r="Y13" s="176">
        <f t="shared" si="5"/>
        <v>39845.299999999996</v>
      </c>
      <c r="Z13" s="176">
        <f t="shared" si="5"/>
        <v>49206.299999999996</v>
      </c>
      <c r="AA13" s="176">
        <f t="shared" si="5"/>
        <v>49206.299999999996</v>
      </c>
      <c r="AB13" s="176">
        <f t="shared" si="5"/>
        <v>49273.399999999994</v>
      </c>
      <c r="AC13" s="176">
        <f t="shared" si="5"/>
        <v>57611.399999999994</v>
      </c>
      <c r="AD13" s="176">
        <f t="shared" si="5"/>
        <v>71218.399999999994</v>
      </c>
      <c r="AE13" s="176">
        <f t="shared" si="5"/>
        <v>71285.5</v>
      </c>
      <c r="AF13" s="176">
        <f t="shared" si="5"/>
        <v>71285.5</v>
      </c>
      <c r="AG13" s="176">
        <f t="shared" si="5"/>
        <v>73221.5</v>
      </c>
      <c r="AH13" s="176">
        <f t="shared" si="5"/>
        <v>81626.600000000006</v>
      </c>
      <c r="AI13" s="176">
        <f t="shared" si="5"/>
        <v>81626.600000000006</v>
      </c>
      <c r="AJ13" s="176">
        <f t="shared" si="5"/>
        <v>81626.600000000006</v>
      </c>
      <c r="AK13" s="176">
        <f t="shared" si="5"/>
        <v>81626.600000000006</v>
      </c>
      <c r="AL13" s="176">
        <f t="shared" si="5"/>
        <v>81626.600000000006</v>
      </c>
      <c r="AM13" s="176">
        <f t="shared" si="5"/>
        <v>81626.600000000006</v>
      </c>
      <c r="AN13" s="176">
        <f t="shared" si="5"/>
        <v>133326.6</v>
      </c>
      <c r="AO13" s="176">
        <f t="shared" si="5"/>
        <v>133326.6</v>
      </c>
      <c r="AP13" s="176">
        <f t="shared" si="5"/>
        <v>133326.6</v>
      </c>
      <c r="AQ13" s="176">
        <f t="shared" si="5"/>
        <v>133326.6</v>
      </c>
      <c r="AR13" s="176">
        <f t="shared" si="5"/>
        <v>133326.6</v>
      </c>
      <c r="AS13" s="176">
        <f t="shared" si="5"/>
        <v>133326.6</v>
      </c>
      <c r="AT13" s="176">
        <f t="shared" si="5"/>
        <v>133326.6</v>
      </c>
      <c r="AU13" s="177">
        <f>AT13+AU12</f>
        <v>133326.6</v>
      </c>
      <c r="AV13" s="74"/>
      <c r="AW13" s="17"/>
      <c r="AX13" s="11"/>
      <c r="AZ13" s="14"/>
    </row>
    <row r="14" spans="1:52" s="1" customFormat="1" ht="29.25" customHeight="1" thickTop="1">
      <c r="A14" s="808" t="s">
        <v>23</v>
      </c>
      <c r="B14" s="75" t="s">
        <v>24</v>
      </c>
      <c r="C14" s="46"/>
      <c r="D14" s="46"/>
      <c r="E14" s="46"/>
      <c r="F14" s="47"/>
      <c r="G14" s="48"/>
      <c r="H14" s="49"/>
      <c r="I14" s="48"/>
      <c r="J14" s="50"/>
      <c r="K14" s="50"/>
      <c r="L14" s="50"/>
      <c r="M14" s="50"/>
      <c r="N14" s="50"/>
      <c r="O14" s="50"/>
      <c r="P14" s="50"/>
      <c r="Q14" s="76"/>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1"/>
      <c r="AV14" s="51">
        <f>SUM(R14:AU14)</f>
        <v>0</v>
      </c>
      <c r="AW14" s="17"/>
      <c r="AX14" s="11"/>
      <c r="AZ14" s="14"/>
    </row>
    <row r="15" spans="1:52" s="1" customFormat="1" ht="30" customHeight="1">
      <c r="A15" s="808"/>
      <c r="B15" s="142" t="s">
        <v>467</v>
      </c>
      <c r="C15" s="143"/>
      <c r="D15" s="143"/>
      <c r="E15" s="143"/>
      <c r="F15" s="143"/>
      <c r="G15" s="143"/>
      <c r="H15" s="143"/>
      <c r="I15" s="143"/>
      <c r="J15" s="143"/>
      <c r="K15" s="143"/>
      <c r="L15" s="143"/>
      <c r="M15" s="143"/>
      <c r="N15" s="143"/>
      <c r="O15" s="143"/>
      <c r="P15" s="143"/>
      <c r="Q15" s="144"/>
      <c r="R15" s="137">
        <v>18861</v>
      </c>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620">
        <f>SUM(R15:AU15)</f>
        <v>18861</v>
      </c>
      <c r="AW15" s="17"/>
      <c r="AX15" s="11"/>
      <c r="AZ15" s="14"/>
    </row>
    <row r="16" spans="1:52" s="1" customFormat="1" ht="30" customHeight="1">
      <c r="A16" s="805"/>
      <c r="B16" s="142" t="s">
        <v>703</v>
      </c>
      <c r="C16" s="143"/>
      <c r="D16" s="143"/>
      <c r="E16" s="143"/>
      <c r="F16" s="143"/>
      <c r="G16" s="143"/>
      <c r="H16" s="143"/>
      <c r="I16" s="143"/>
      <c r="J16" s="143"/>
      <c r="K16" s="143"/>
      <c r="L16" s="143"/>
      <c r="M16" s="143"/>
      <c r="N16" s="143"/>
      <c r="O16" s="143"/>
      <c r="P16" s="143"/>
      <c r="Q16" s="144"/>
      <c r="R16" s="145">
        <v>2700</v>
      </c>
      <c r="S16" s="145">
        <v>3970</v>
      </c>
      <c r="T16" s="145">
        <v>3970</v>
      </c>
      <c r="U16" s="145">
        <v>3970</v>
      </c>
      <c r="V16" s="145">
        <v>3970</v>
      </c>
      <c r="W16" s="145">
        <v>3970</v>
      </c>
      <c r="X16" s="145">
        <v>3970</v>
      </c>
      <c r="Y16" s="145">
        <v>3970</v>
      </c>
      <c r="Z16" s="145">
        <v>3970</v>
      </c>
      <c r="AA16" s="145">
        <v>3970</v>
      </c>
      <c r="AB16" s="145">
        <v>3970</v>
      </c>
      <c r="AC16" s="145">
        <v>3970</v>
      </c>
      <c r="AD16" s="145">
        <v>3970</v>
      </c>
      <c r="AE16" s="145">
        <v>3970</v>
      </c>
      <c r="AF16" s="145">
        <v>3970</v>
      </c>
      <c r="AG16" s="145">
        <v>3970</v>
      </c>
      <c r="AH16" s="145">
        <v>3970</v>
      </c>
      <c r="AI16" s="145">
        <v>3970</v>
      </c>
      <c r="AJ16" s="145">
        <v>3970</v>
      </c>
      <c r="AK16" s="145">
        <v>3970</v>
      </c>
      <c r="AL16" s="145">
        <v>3970</v>
      </c>
      <c r="AM16" s="145">
        <v>3970</v>
      </c>
      <c r="AN16" s="145">
        <v>3970</v>
      </c>
      <c r="AO16" s="145">
        <v>3970</v>
      </c>
      <c r="AP16" s="145">
        <v>3970</v>
      </c>
      <c r="AQ16" s="145">
        <v>3970</v>
      </c>
      <c r="AR16" s="145">
        <v>3970</v>
      </c>
      <c r="AS16" s="145">
        <v>3970</v>
      </c>
      <c r="AT16" s="145">
        <v>3970</v>
      </c>
      <c r="AU16" s="145">
        <v>3970</v>
      </c>
      <c r="AV16" s="620">
        <f>SUM(R16:AU16)</f>
        <v>117830</v>
      </c>
      <c r="AW16" s="17"/>
      <c r="AX16" s="11"/>
      <c r="AZ16" s="14"/>
    </row>
    <row r="17" spans="1:52" s="1" customFormat="1" ht="29.25" customHeight="1" thickBot="1">
      <c r="A17" s="805"/>
      <c r="B17" s="146" t="s">
        <v>25</v>
      </c>
      <c r="C17" s="147"/>
      <c r="D17" s="147"/>
      <c r="E17" s="147"/>
      <c r="F17" s="147"/>
      <c r="G17" s="147"/>
      <c r="H17" s="147"/>
      <c r="I17" s="147"/>
      <c r="J17" s="147"/>
      <c r="K17" s="147"/>
      <c r="L17" s="147"/>
      <c r="M17" s="147"/>
      <c r="N17" s="147"/>
      <c r="O17" s="147"/>
      <c r="P17" s="147"/>
      <c r="Q17" s="14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9"/>
      <c r="AV17" s="109">
        <f>SUM(R17:AU17)</f>
        <v>0</v>
      </c>
      <c r="AW17" s="17"/>
      <c r="AX17" s="11"/>
      <c r="AZ17" s="14"/>
    </row>
    <row r="18" spans="1:52" s="1" customFormat="1" ht="17.100000000000001" customHeight="1">
      <c r="A18" s="805"/>
      <c r="B18" s="77" t="s">
        <v>26</v>
      </c>
      <c r="C18" s="78"/>
      <c r="D18" s="78"/>
      <c r="E18" s="78"/>
      <c r="F18" s="79"/>
      <c r="G18" s="80"/>
      <c r="H18" s="81"/>
      <c r="I18" s="80"/>
      <c r="J18" s="82"/>
      <c r="K18" s="82"/>
      <c r="L18" s="82"/>
      <c r="M18" s="82"/>
      <c r="N18" s="82"/>
      <c r="O18" s="82"/>
      <c r="P18" s="82"/>
      <c r="Q18" s="83"/>
      <c r="R18" s="178">
        <f>SUM(R14:R17)</f>
        <v>21561</v>
      </c>
      <c r="S18" s="178">
        <f t="shared" ref="S18:AT18" si="6">SUM(S14:S17)</f>
        <v>3970</v>
      </c>
      <c r="T18" s="178">
        <f t="shared" si="6"/>
        <v>3970</v>
      </c>
      <c r="U18" s="178">
        <f t="shared" si="6"/>
        <v>3970</v>
      </c>
      <c r="V18" s="178">
        <f t="shared" si="6"/>
        <v>3970</v>
      </c>
      <c r="W18" s="178">
        <f t="shared" si="6"/>
        <v>3970</v>
      </c>
      <c r="X18" s="178">
        <f t="shared" si="6"/>
        <v>3970</v>
      </c>
      <c r="Y18" s="178">
        <f t="shared" si="6"/>
        <v>3970</v>
      </c>
      <c r="Z18" s="178">
        <f t="shared" si="6"/>
        <v>3970</v>
      </c>
      <c r="AA18" s="178">
        <f t="shared" si="6"/>
        <v>3970</v>
      </c>
      <c r="AB18" s="178">
        <f t="shared" si="6"/>
        <v>3970</v>
      </c>
      <c r="AC18" s="178">
        <f t="shared" si="6"/>
        <v>3970</v>
      </c>
      <c r="AD18" s="178">
        <f t="shared" si="6"/>
        <v>3970</v>
      </c>
      <c r="AE18" s="178">
        <f t="shared" si="6"/>
        <v>3970</v>
      </c>
      <c r="AF18" s="178">
        <f t="shared" si="6"/>
        <v>3970</v>
      </c>
      <c r="AG18" s="178">
        <f t="shared" si="6"/>
        <v>3970</v>
      </c>
      <c r="AH18" s="178">
        <f t="shared" si="6"/>
        <v>3970</v>
      </c>
      <c r="AI18" s="178">
        <f t="shared" si="6"/>
        <v>3970</v>
      </c>
      <c r="AJ18" s="178">
        <f t="shared" si="6"/>
        <v>3970</v>
      </c>
      <c r="AK18" s="178">
        <f t="shared" si="6"/>
        <v>3970</v>
      </c>
      <c r="AL18" s="178">
        <f t="shared" si="6"/>
        <v>3970</v>
      </c>
      <c r="AM18" s="178">
        <f t="shared" si="6"/>
        <v>3970</v>
      </c>
      <c r="AN18" s="178">
        <f t="shared" si="6"/>
        <v>3970</v>
      </c>
      <c r="AO18" s="178">
        <f t="shared" si="6"/>
        <v>3970</v>
      </c>
      <c r="AP18" s="178">
        <f t="shared" si="6"/>
        <v>3970</v>
      </c>
      <c r="AQ18" s="178">
        <f t="shared" si="6"/>
        <v>3970</v>
      </c>
      <c r="AR18" s="178">
        <f t="shared" si="6"/>
        <v>3970</v>
      </c>
      <c r="AS18" s="178">
        <f t="shared" si="6"/>
        <v>3970</v>
      </c>
      <c r="AT18" s="178">
        <f t="shared" si="6"/>
        <v>3970</v>
      </c>
      <c r="AU18" s="179">
        <f>SUM(AU14:AU17)</f>
        <v>3970</v>
      </c>
      <c r="AV18" s="107">
        <f>SUM(R18:AU18)</f>
        <v>136691</v>
      </c>
      <c r="AW18" s="17"/>
      <c r="AX18" s="11"/>
      <c r="AZ18" s="14"/>
    </row>
    <row r="19" spans="1:52" s="1" customFormat="1" ht="17.100000000000001" customHeight="1" thickBot="1">
      <c r="A19" s="805"/>
      <c r="B19" s="84" t="s">
        <v>218</v>
      </c>
      <c r="C19" s="85"/>
      <c r="D19" s="85"/>
      <c r="E19" s="85"/>
      <c r="F19" s="86"/>
      <c r="G19" s="87"/>
      <c r="H19" s="88"/>
      <c r="I19" s="87"/>
      <c r="J19" s="89"/>
      <c r="K19" s="89"/>
      <c r="L19" s="89"/>
      <c r="M19" s="89"/>
      <c r="N19" s="89"/>
      <c r="O19" s="89"/>
      <c r="P19" s="89"/>
      <c r="Q19" s="90"/>
      <c r="R19" s="180">
        <f>Q19+R18</f>
        <v>21561</v>
      </c>
      <c r="S19" s="180">
        <f t="shared" ref="S19:AT19" si="7">R19+S18</f>
        <v>25531</v>
      </c>
      <c r="T19" s="180">
        <f t="shared" si="7"/>
        <v>29501</v>
      </c>
      <c r="U19" s="180">
        <f t="shared" si="7"/>
        <v>33471</v>
      </c>
      <c r="V19" s="180">
        <f t="shared" si="7"/>
        <v>37441</v>
      </c>
      <c r="W19" s="180">
        <f t="shared" si="7"/>
        <v>41411</v>
      </c>
      <c r="X19" s="180">
        <f t="shared" si="7"/>
        <v>45381</v>
      </c>
      <c r="Y19" s="180">
        <f t="shared" si="7"/>
        <v>49351</v>
      </c>
      <c r="Z19" s="180">
        <f t="shared" si="7"/>
        <v>53321</v>
      </c>
      <c r="AA19" s="180">
        <f t="shared" si="7"/>
        <v>57291</v>
      </c>
      <c r="AB19" s="180">
        <f t="shared" si="7"/>
        <v>61261</v>
      </c>
      <c r="AC19" s="180">
        <f t="shared" si="7"/>
        <v>65231</v>
      </c>
      <c r="AD19" s="180">
        <f t="shared" si="7"/>
        <v>69201</v>
      </c>
      <c r="AE19" s="180">
        <f t="shared" si="7"/>
        <v>73171</v>
      </c>
      <c r="AF19" s="180">
        <f t="shared" si="7"/>
        <v>77141</v>
      </c>
      <c r="AG19" s="180">
        <f t="shared" si="7"/>
        <v>81111</v>
      </c>
      <c r="AH19" s="180">
        <f t="shared" si="7"/>
        <v>85081</v>
      </c>
      <c r="AI19" s="180">
        <f t="shared" si="7"/>
        <v>89051</v>
      </c>
      <c r="AJ19" s="180">
        <f t="shared" si="7"/>
        <v>93021</v>
      </c>
      <c r="AK19" s="180">
        <f t="shared" si="7"/>
        <v>96991</v>
      </c>
      <c r="AL19" s="180">
        <f t="shared" si="7"/>
        <v>100961</v>
      </c>
      <c r="AM19" s="180">
        <f t="shared" si="7"/>
        <v>104931</v>
      </c>
      <c r="AN19" s="180">
        <f t="shared" si="7"/>
        <v>108901</v>
      </c>
      <c r="AO19" s="180">
        <f t="shared" si="7"/>
        <v>112871</v>
      </c>
      <c r="AP19" s="180">
        <f t="shared" si="7"/>
        <v>116841</v>
      </c>
      <c r="AQ19" s="180">
        <f t="shared" si="7"/>
        <v>120811</v>
      </c>
      <c r="AR19" s="180">
        <f t="shared" si="7"/>
        <v>124781</v>
      </c>
      <c r="AS19" s="180">
        <f t="shared" si="7"/>
        <v>128751</v>
      </c>
      <c r="AT19" s="180">
        <f t="shared" si="7"/>
        <v>132721</v>
      </c>
      <c r="AU19" s="181">
        <f>AT19+AU18</f>
        <v>136691</v>
      </c>
      <c r="AV19" s="74"/>
      <c r="AW19" s="17"/>
      <c r="AX19" s="11"/>
      <c r="AZ19" s="14"/>
    </row>
    <row r="20" spans="1:52" s="1" customFormat="1" ht="16.5" customHeight="1" thickTop="1">
      <c r="A20" s="91"/>
      <c r="B20" s="45" t="s">
        <v>28</v>
      </c>
      <c r="C20" s="46"/>
      <c r="D20" s="46"/>
      <c r="E20" s="46"/>
      <c r="F20" s="47"/>
      <c r="G20" s="48"/>
      <c r="H20" s="49"/>
      <c r="I20" s="48"/>
      <c r="J20" s="50"/>
      <c r="K20" s="50"/>
      <c r="L20" s="50"/>
      <c r="M20" s="50"/>
      <c r="N20" s="50"/>
      <c r="O20" s="50"/>
      <c r="P20" s="50"/>
      <c r="Q20" s="76"/>
      <c r="R20" s="182">
        <f>R18-R12</f>
        <v>21561</v>
      </c>
      <c r="S20" s="182">
        <f t="shared" ref="S20:AT20" si="8">S18-S12</f>
        <v>-20352.099999999999</v>
      </c>
      <c r="T20" s="182">
        <f t="shared" si="8"/>
        <v>-3081</v>
      </c>
      <c r="U20" s="182">
        <f t="shared" si="8"/>
        <v>3970</v>
      </c>
      <c r="V20" s="182">
        <f t="shared" si="8"/>
        <v>3902.9</v>
      </c>
      <c r="W20" s="182">
        <f t="shared" si="8"/>
        <v>3970</v>
      </c>
      <c r="X20" s="182">
        <f t="shared" si="8"/>
        <v>-4368</v>
      </c>
      <c r="Y20" s="182">
        <f t="shared" si="8"/>
        <v>3902.9</v>
      </c>
      <c r="Z20" s="182">
        <f t="shared" si="8"/>
        <v>-5391</v>
      </c>
      <c r="AA20" s="182">
        <f t="shared" si="8"/>
        <v>3970</v>
      </c>
      <c r="AB20" s="182">
        <f t="shared" si="8"/>
        <v>3902.9</v>
      </c>
      <c r="AC20" s="182">
        <f t="shared" si="8"/>
        <v>-4368</v>
      </c>
      <c r="AD20" s="182">
        <f t="shared" si="8"/>
        <v>-9637</v>
      </c>
      <c r="AE20" s="182">
        <f t="shared" si="8"/>
        <v>3902.9</v>
      </c>
      <c r="AF20" s="182">
        <f t="shared" si="8"/>
        <v>3970</v>
      </c>
      <c r="AG20" s="182">
        <f t="shared" si="8"/>
        <v>2034</v>
      </c>
      <c r="AH20" s="182">
        <f t="shared" si="8"/>
        <v>-4435.1000000000004</v>
      </c>
      <c r="AI20" s="182">
        <f t="shared" si="8"/>
        <v>3970</v>
      </c>
      <c r="AJ20" s="182">
        <f t="shared" si="8"/>
        <v>3970</v>
      </c>
      <c r="AK20" s="182">
        <f t="shared" si="8"/>
        <v>3970</v>
      </c>
      <c r="AL20" s="182">
        <f t="shared" si="8"/>
        <v>3970</v>
      </c>
      <c r="AM20" s="182">
        <f t="shared" si="8"/>
        <v>3970</v>
      </c>
      <c r="AN20" s="182">
        <f t="shared" si="8"/>
        <v>-47730</v>
      </c>
      <c r="AO20" s="182">
        <f t="shared" si="8"/>
        <v>3970</v>
      </c>
      <c r="AP20" s="182">
        <f t="shared" si="8"/>
        <v>3970</v>
      </c>
      <c r="AQ20" s="182">
        <f t="shared" si="8"/>
        <v>3970</v>
      </c>
      <c r="AR20" s="182">
        <f t="shared" si="8"/>
        <v>3970</v>
      </c>
      <c r="AS20" s="182">
        <f t="shared" si="8"/>
        <v>3970</v>
      </c>
      <c r="AT20" s="182">
        <f t="shared" si="8"/>
        <v>3970</v>
      </c>
      <c r="AU20" s="183">
        <f>AU18-AU12</f>
        <v>3970</v>
      </c>
      <c r="AV20" s="108">
        <f>SUM(R20:AU20)</f>
        <v>3364.4000000000015</v>
      </c>
      <c r="AW20" s="17"/>
      <c r="AX20" s="11"/>
      <c r="AZ20" s="14"/>
    </row>
    <row r="21" spans="1:52" s="1" customFormat="1" ht="17.100000000000001" customHeight="1" thickBot="1">
      <c r="A21" s="361"/>
      <c r="B21" s="362" t="s">
        <v>211</v>
      </c>
      <c r="C21" s="363"/>
      <c r="D21" s="363"/>
      <c r="E21" s="363"/>
      <c r="F21" s="364"/>
      <c r="G21" s="365"/>
      <c r="H21" s="366"/>
      <c r="I21" s="365"/>
      <c r="J21" s="367"/>
      <c r="K21" s="367"/>
      <c r="L21" s="367"/>
      <c r="M21" s="367"/>
      <c r="N21" s="367"/>
      <c r="O21" s="367"/>
      <c r="P21" s="367"/>
      <c r="Q21" s="368"/>
      <c r="R21" s="165">
        <f>Q21+R20</f>
        <v>21561</v>
      </c>
      <c r="S21" s="165">
        <f t="shared" ref="S21:AT21" si="9">R21+S20</f>
        <v>1208.9000000000015</v>
      </c>
      <c r="T21" s="165">
        <f t="shared" si="9"/>
        <v>-1872.0999999999985</v>
      </c>
      <c r="U21" s="165">
        <f t="shared" si="9"/>
        <v>2097.9000000000015</v>
      </c>
      <c r="V21" s="165">
        <f t="shared" si="9"/>
        <v>6000.8000000000011</v>
      </c>
      <c r="W21" s="165">
        <f t="shared" si="9"/>
        <v>9970.8000000000011</v>
      </c>
      <c r="X21" s="165">
        <f t="shared" si="9"/>
        <v>5602.8000000000011</v>
      </c>
      <c r="Y21" s="165">
        <f t="shared" si="9"/>
        <v>9505.7000000000007</v>
      </c>
      <c r="Z21" s="165">
        <f t="shared" si="9"/>
        <v>4114.7000000000007</v>
      </c>
      <c r="AA21" s="165">
        <f t="shared" si="9"/>
        <v>8084.7000000000007</v>
      </c>
      <c r="AB21" s="165">
        <f t="shared" si="9"/>
        <v>11987.6</v>
      </c>
      <c r="AC21" s="165">
        <f t="shared" si="9"/>
        <v>7619.6</v>
      </c>
      <c r="AD21" s="165">
        <f t="shared" si="9"/>
        <v>-2017.3999999999996</v>
      </c>
      <c r="AE21" s="165">
        <f t="shared" si="9"/>
        <v>1885.5000000000005</v>
      </c>
      <c r="AF21" s="165">
        <f t="shared" si="9"/>
        <v>5855.5</v>
      </c>
      <c r="AG21" s="165">
        <f t="shared" si="9"/>
        <v>7889.5</v>
      </c>
      <c r="AH21" s="165">
        <f t="shared" si="9"/>
        <v>3454.3999999999996</v>
      </c>
      <c r="AI21" s="165">
        <f t="shared" si="9"/>
        <v>7424.4</v>
      </c>
      <c r="AJ21" s="165">
        <f t="shared" si="9"/>
        <v>11394.4</v>
      </c>
      <c r="AK21" s="165">
        <f t="shared" si="9"/>
        <v>15364.4</v>
      </c>
      <c r="AL21" s="165">
        <f t="shared" si="9"/>
        <v>19334.400000000001</v>
      </c>
      <c r="AM21" s="165">
        <f t="shared" si="9"/>
        <v>23304.400000000001</v>
      </c>
      <c r="AN21" s="165">
        <f t="shared" si="9"/>
        <v>-24425.599999999999</v>
      </c>
      <c r="AO21" s="165">
        <f t="shared" si="9"/>
        <v>-20455.599999999999</v>
      </c>
      <c r="AP21" s="165">
        <f t="shared" si="9"/>
        <v>-16485.599999999999</v>
      </c>
      <c r="AQ21" s="165">
        <f t="shared" si="9"/>
        <v>-12515.599999999999</v>
      </c>
      <c r="AR21" s="165">
        <f t="shared" si="9"/>
        <v>-8545.5999999999985</v>
      </c>
      <c r="AS21" s="165">
        <f t="shared" si="9"/>
        <v>-4575.5999999999985</v>
      </c>
      <c r="AT21" s="165">
        <f t="shared" si="9"/>
        <v>-605.59999999999854</v>
      </c>
      <c r="AU21" s="166">
        <f>AT21+AU20</f>
        <v>3364.4000000000015</v>
      </c>
      <c r="AV21" s="93"/>
      <c r="AW21" s="17"/>
      <c r="AX21" s="11"/>
      <c r="AZ21" s="14"/>
    </row>
    <row r="22" spans="1:52" s="1" customFormat="1" ht="29.25" customHeight="1" thickTop="1">
      <c r="A22" s="842" t="s">
        <v>226</v>
      </c>
      <c r="B22" s="424" t="s">
        <v>24</v>
      </c>
      <c r="C22" s="416"/>
      <c r="D22" s="416"/>
      <c r="E22" s="416"/>
      <c r="F22" s="417"/>
      <c r="G22" s="418"/>
      <c r="H22" s="419"/>
      <c r="I22" s="418"/>
      <c r="J22" s="420"/>
      <c r="K22" s="420"/>
      <c r="L22" s="420"/>
      <c r="M22" s="420"/>
      <c r="N22" s="420"/>
      <c r="O22" s="420"/>
      <c r="P22" s="420"/>
      <c r="Q22" s="421"/>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422"/>
      <c r="AV22" s="423"/>
      <c r="AW22" s="17"/>
      <c r="AX22" s="11"/>
      <c r="AZ22" s="14"/>
    </row>
    <row r="23" spans="1:52" ht="30" customHeight="1" thickBot="1">
      <c r="A23" s="843"/>
      <c r="B23" s="401" t="s">
        <v>533</v>
      </c>
      <c r="C23" s="402"/>
      <c r="D23" s="402"/>
      <c r="E23" s="402"/>
      <c r="F23" s="402"/>
      <c r="G23" s="402"/>
      <c r="H23" s="402"/>
      <c r="I23" s="402"/>
      <c r="J23" s="402"/>
      <c r="K23" s="402"/>
      <c r="L23" s="402"/>
      <c r="M23" s="402"/>
      <c r="N23" s="402"/>
      <c r="O23" s="402"/>
      <c r="P23" s="402"/>
      <c r="Q23" s="403"/>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5"/>
      <c r="AV23" s="406">
        <f>SUM(R23:AU23)</f>
        <v>0</v>
      </c>
      <c r="AW23" s="17"/>
      <c r="AZ23" s="14"/>
    </row>
    <row r="24" spans="1:52" ht="15.75" customHeight="1">
      <c r="A24" s="843"/>
      <c r="B24" s="378" t="s">
        <v>223</v>
      </c>
      <c r="C24" s="379"/>
      <c r="D24" s="379"/>
      <c r="E24" s="379"/>
      <c r="F24" s="379"/>
      <c r="G24" s="379"/>
      <c r="H24" s="379"/>
      <c r="I24" s="379"/>
      <c r="J24" s="379"/>
      <c r="K24" s="379"/>
      <c r="L24" s="379"/>
      <c r="M24" s="379"/>
      <c r="N24" s="379"/>
      <c r="O24" s="379"/>
      <c r="P24" s="379"/>
      <c r="Q24" s="380"/>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2">
        <f>SUM(R24:AU24)</f>
        <v>0</v>
      </c>
      <c r="AW24" s="17"/>
      <c r="AZ24" s="14"/>
    </row>
    <row r="25" spans="1:52" ht="15.75" customHeight="1" thickBot="1">
      <c r="A25" s="844"/>
      <c r="B25" s="383" t="s">
        <v>534</v>
      </c>
      <c r="C25" s="384"/>
      <c r="D25" s="384"/>
      <c r="E25" s="384"/>
      <c r="F25" s="384"/>
      <c r="G25" s="384"/>
      <c r="H25" s="384"/>
      <c r="I25" s="384"/>
      <c r="J25" s="384"/>
      <c r="K25" s="384"/>
      <c r="L25" s="384"/>
      <c r="M25" s="384"/>
      <c r="N25" s="384"/>
      <c r="O25" s="384"/>
      <c r="P25" s="384"/>
      <c r="Q25" s="385"/>
      <c r="R25" s="386">
        <f>Q25+R24</f>
        <v>0</v>
      </c>
      <c r="S25" s="386">
        <f t="shared" ref="S25:AT25" si="10">R25+S24</f>
        <v>0</v>
      </c>
      <c r="T25" s="386">
        <f t="shared" si="10"/>
        <v>0</v>
      </c>
      <c r="U25" s="386">
        <f t="shared" si="10"/>
        <v>0</v>
      </c>
      <c r="V25" s="386">
        <f t="shared" si="10"/>
        <v>0</v>
      </c>
      <c r="W25" s="386">
        <f t="shared" si="10"/>
        <v>0</v>
      </c>
      <c r="X25" s="386">
        <f t="shared" si="10"/>
        <v>0</v>
      </c>
      <c r="Y25" s="386">
        <f t="shared" si="10"/>
        <v>0</v>
      </c>
      <c r="Z25" s="386">
        <f t="shared" si="10"/>
        <v>0</v>
      </c>
      <c r="AA25" s="386">
        <f t="shared" si="10"/>
        <v>0</v>
      </c>
      <c r="AB25" s="386">
        <f t="shared" si="10"/>
        <v>0</v>
      </c>
      <c r="AC25" s="386">
        <f t="shared" si="10"/>
        <v>0</v>
      </c>
      <c r="AD25" s="386">
        <f t="shared" si="10"/>
        <v>0</v>
      </c>
      <c r="AE25" s="386">
        <f t="shared" si="10"/>
        <v>0</v>
      </c>
      <c r="AF25" s="386">
        <f t="shared" si="10"/>
        <v>0</v>
      </c>
      <c r="AG25" s="386">
        <f t="shared" si="10"/>
        <v>0</v>
      </c>
      <c r="AH25" s="386">
        <f t="shared" si="10"/>
        <v>0</v>
      </c>
      <c r="AI25" s="386">
        <f t="shared" si="10"/>
        <v>0</v>
      </c>
      <c r="AJ25" s="386">
        <f t="shared" si="10"/>
        <v>0</v>
      </c>
      <c r="AK25" s="386">
        <f t="shared" si="10"/>
        <v>0</v>
      </c>
      <c r="AL25" s="386">
        <f t="shared" si="10"/>
        <v>0</v>
      </c>
      <c r="AM25" s="386">
        <f t="shared" si="10"/>
        <v>0</v>
      </c>
      <c r="AN25" s="386">
        <f t="shared" si="10"/>
        <v>0</v>
      </c>
      <c r="AO25" s="386">
        <f t="shared" si="10"/>
        <v>0</v>
      </c>
      <c r="AP25" s="386">
        <f t="shared" si="10"/>
        <v>0</v>
      </c>
      <c r="AQ25" s="386">
        <f t="shared" si="10"/>
        <v>0</v>
      </c>
      <c r="AR25" s="386">
        <f t="shared" si="10"/>
        <v>0</v>
      </c>
      <c r="AS25" s="386">
        <f t="shared" si="10"/>
        <v>0</v>
      </c>
      <c r="AT25" s="386">
        <f t="shared" si="10"/>
        <v>0</v>
      </c>
      <c r="AU25" s="387"/>
      <c r="AV25" s="388"/>
      <c r="AW25" s="17"/>
      <c r="AZ25" s="14"/>
    </row>
    <row r="26" spans="1:52" s="1" customFormat="1" ht="29.25" customHeight="1" thickTop="1">
      <c r="A26" s="842" t="s">
        <v>227</v>
      </c>
      <c r="B26" s="425" t="s">
        <v>24</v>
      </c>
      <c r="C26" s="407"/>
      <c r="D26" s="407"/>
      <c r="E26" s="407"/>
      <c r="F26" s="408"/>
      <c r="G26" s="409"/>
      <c r="H26" s="410"/>
      <c r="I26" s="409"/>
      <c r="J26" s="411"/>
      <c r="K26" s="411"/>
      <c r="L26" s="411"/>
      <c r="M26" s="411"/>
      <c r="N26" s="411"/>
      <c r="O26" s="411"/>
      <c r="P26" s="411"/>
      <c r="Q26" s="412"/>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13"/>
      <c r="AU26" s="414"/>
      <c r="AV26" s="415"/>
      <c r="AW26" s="17"/>
      <c r="AX26" s="11"/>
      <c r="AZ26" s="14"/>
    </row>
    <row r="27" spans="1:52" ht="30" customHeight="1" thickBot="1">
      <c r="A27" s="843"/>
      <c r="B27" s="401" t="s">
        <v>533</v>
      </c>
      <c r="C27" s="402"/>
      <c r="D27" s="402"/>
      <c r="E27" s="402"/>
      <c r="F27" s="402"/>
      <c r="G27" s="402"/>
      <c r="H27" s="402"/>
      <c r="I27" s="402"/>
      <c r="J27" s="402"/>
      <c r="K27" s="402"/>
      <c r="L27" s="402"/>
      <c r="M27" s="402"/>
      <c r="N27" s="402"/>
      <c r="O27" s="402"/>
      <c r="P27" s="402"/>
      <c r="Q27" s="403"/>
      <c r="R27" s="404"/>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404"/>
      <c r="AT27" s="404"/>
      <c r="AU27" s="405"/>
      <c r="AV27" s="406">
        <f>SUM(R27:AU27)</f>
        <v>0</v>
      </c>
      <c r="AW27" s="17"/>
      <c r="AZ27" s="14"/>
    </row>
    <row r="28" spans="1:52" ht="16.5" customHeight="1">
      <c r="A28" s="843"/>
      <c r="B28" s="378" t="s">
        <v>224</v>
      </c>
      <c r="C28" s="379"/>
      <c r="D28" s="379"/>
      <c r="E28" s="379"/>
      <c r="F28" s="379"/>
      <c r="G28" s="379"/>
      <c r="H28" s="379"/>
      <c r="I28" s="379"/>
      <c r="J28" s="379"/>
      <c r="K28" s="379"/>
      <c r="L28" s="379"/>
      <c r="M28" s="379"/>
      <c r="N28" s="379"/>
      <c r="O28" s="379"/>
      <c r="P28" s="379"/>
      <c r="Q28" s="380"/>
      <c r="R28" s="381">
        <f>R26+R16+R17+R27</f>
        <v>2700</v>
      </c>
      <c r="S28" s="381">
        <f t="shared" ref="S28:AT28" si="11">S26+S16+S17+S27</f>
        <v>3970</v>
      </c>
      <c r="T28" s="381">
        <f t="shared" si="11"/>
        <v>3970</v>
      </c>
      <c r="U28" s="381">
        <f t="shared" si="11"/>
        <v>3970</v>
      </c>
      <c r="V28" s="381">
        <f t="shared" si="11"/>
        <v>3970</v>
      </c>
      <c r="W28" s="381">
        <f t="shared" si="11"/>
        <v>3970</v>
      </c>
      <c r="X28" s="381">
        <f t="shared" si="11"/>
        <v>3970</v>
      </c>
      <c r="Y28" s="381">
        <f t="shared" si="11"/>
        <v>3970</v>
      </c>
      <c r="Z28" s="381">
        <f t="shared" si="11"/>
        <v>3970</v>
      </c>
      <c r="AA28" s="381">
        <f t="shared" si="11"/>
        <v>3970</v>
      </c>
      <c r="AB28" s="381">
        <f t="shared" si="11"/>
        <v>3970</v>
      </c>
      <c r="AC28" s="381">
        <f t="shared" si="11"/>
        <v>3970</v>
      </c>
      <c r="AD28" s="381">
        <f t="shared" si="11"/>
        <v>3970</v>
      </c>
      <c r="AE28" s="381">
        <f t="shared" si="11"/>
        <v>3970</v>
      </c>
      <c r="AF28" s="381">
        <f t="shared" si="11"/>
        <v>3970</v>
      </c>
      <c r="AG28" s="381">
        <f t="shared" si="11"/>
        <v>3970</v>
      </c>
      <c r="AH28" s="381">
        <f t="shared" si="11"/>
        <v>3970</v>
      </c>
      <c r="AI28" s="381">
        <f t="shared" si="11"/>
        <v>3970</v>
      </c>
      <c r="AJ28" s="381">
        <f t="shared" si="11"/>
        <v>3970</v>
      </c>
      <c r="AK28" s="381">
        <f t="shared" si="11"/>
        <v>3970</v>
      </c>
      <c r="AL28" s="381">
        <f t="shared" si="11"/>
        <v>3970</v>
      </c>
      <c r="AM28" s="381">
        <f t="shared" si="11"/>
        <v>3970</v>
      </c>
      <c r="AN28" s="381">
        <f t="shared" si="11"/>
        <v>3970</v>
      </c>
      <c r="AO28" s="381">
        <f t="shared" si="11"/>
        <v>3970</v>
      </c>
      <c r="AP28" s="381">
        <f t="shared" si="11"/>
        <v>3970</v>
      </c>
      <c r="AQ28" s="381">
        <f t="shared" si="11"/>
        <v>3970</v>
      </c>
      <c r="AR28" s="381">
        <f t="shared" si="11"/>
        <v>3970</v>
      </c>
      <c r="AS28" s="381">
        <f t="shared" si="11"/>
        <v>3970</v>
      </c>
      <c r="AT28" s="381">
        <f t="shared" si="11"/>
        <v>3970</v>
      </c>
      <c r="AU28" s="381">
        <f>AU26+AU16+AU17+AU27</f>
        <v>3970</v>
      </c>
      <c r="AV28" s="382">
        <f>SUM(R28:AU28)</f>
        <v>117830</v>
      </c>
      <c r="AW28" s="17"/>
      <c r="AZ28" s="14"/>
    </row>
    <row r="29" spans="1:52" ht="16.5" customHeight="1">
      <c r="A29" s="845"/>
      <c r="B29" s="372" t="s">
        <v>534</v>
      </c>
      <c r="C29" s="373"/>
      <c r="D29" s="373"/>
      <c r="E29" s="373"/>
      <c r="F29" s="373"/>
      <c r="G29" s="373"/>
      <c r="H29" s="373"/>
      <c r="I29" s="373"/>
      <c r="J29" s="373"/>
      <c r="K29" s="373"/>
      <c r="L29" s="373"/>
      <c r="M29" s="373"/>
      <c r="N29" s="373"/>
      <c r="O29" s="373"/>
      <c r="P29" s="373"/>
      <c r="Q29" s="374"/>
      <c r="R29" s="375">
        <f>Q29+R28</f>
        <v>2700</v>
      </c>
      <c r="S29" s="375">
        <f t="shared" ref="S29:AT29" si="12">R29+S28</f>
        <v>6670</v>
      </c>
      <c r="T29" s="375">
        <f t="shared" si="12"/>
        <v>10640</v>
      </c>
      <c r="U29" s="375">
        <f t="shared" si="12"/>
        <v>14610</v>
      </c>
      <c r="V29" s="375">
        <f t="shared" si="12"/>
        <v>18580</v>
      </c>
      <c r="W29" s="375">
        <f t="shared" si="12"/>
        <v>22550</v>
      </c>
      <c r="X29" s="375">
        <f t="shared" si="12"/>
        <v>26520</v>
      </c>
      <c r="Y29" s="375">
        <f t="shared" si="12"/>
        <v>30490</v>
      </c>
      <c r="Z29" s="375">
        <f t="shared" si="12"/>
        <v>34460</v>
      </c>
      <c r="AA29" s="375">
        <f t="shared" si="12"/>
        <v>38430</v>
      </c>
      <c r="AB29" s="375">
        <f t="shared" si="12"/>
        <v>42400</v>
      </c>
      <c r="AC29" s="375">
        <f t="shared" si="12"/>
        <v>46370</v>
      </c>
      <c r="AD29" s="375">
        <f t="shared" si="12"/>
        <v>50340</v>
      </c>
      <c r="AE29" s="375">
        <f t="shared" si="12"/>
        <v>54310</v>
      </c>
      <c r="AF29" s="375">
        <f t="shared" si="12"/>
        <v>58280</v>
      </c>
      <c r="AG29" s="375">
        <f t="shared" si="12"/>
        <v>62250</v>
      </c>
      <c r="AH29" s="375">
        <f t="shared" si="12"/>
        <v>66220</v>
      </c>
      <c r="AI29" s="375">
        <f t="shared" si="12"/>
        <v>70190</v>
      </c>
      <c r="AJ29" s="375">
        <f t="shared" si="12"/>
        <v>74160</v>
      </c>
      <c r="AK29" s="375">
        <f t="shared" si="12"/>
        <v>78130</v>
      </c>
      <c r="AL29" s="375">
        <f t="shared" si="12"/>
        <v>82100</v>
      </c>
      <c r="AM29" s="375">
        <f t="shared" si="12"/>
        <v>86070</v>
      </c>
      <c r="AN29" s="375">
        <f t="shared" si="12"/>
        <v>90040</v>
      </c>
      <c r="AO29" s="375">
        <f t="shared" si="12"/>
        <v>94010</v>
      </c>
      <c r="AP29" s="375">
        <f t="shared" si="12"/>
        <v>97980</v>
      </c>
      <c r="AQ29" s="375">
        <f t="shared" si="12"/>
        <v>101950</v>
      </c>
      <c r="AR29" s="375">
        <f t="shared" si="12"/>
        <v>105920</v>
      </c>
      <c r="AS29" s="375">
        <f t="shared" si="12"/>
        <v>109890</v>
      </c>
      <c r="AT29" s="375">
        <f t="shared" si="12"/>
        <v>113860</v>
      </c>
      <c r="AU29" s="376"/>
      <c r="AV29" s="377"/>
      <c r="AW29" s="17"/>
      <c r="AZ29" s="14"/>
    </row>
    <row r="30" spans="1:52">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7"/>
      <c r="AW30" s="117"/>
      <c r="AX30" s="117"/>
      <c r="AZ30" s="117"/>
    </row>
    <row r="31" spans="1:52">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W31" s="117"/>
      <c r="AX31" s="117"/>
      <c r="AZ31" s="117"/>
    </row>
    <row r="32" spans="1:52" s="149" customFormat="1">
      <c r="B32" s="150"/>
      <c r="C32" s="151"/>
      <c r="D32" s="151"/>
      <c r="E32" s="151"/>
      <c r="F32" s="152"/>
      <c r="G32" s="99"/>
      <c r="H32" s="100"/>
      <c r="I32" s="99"/>
      <c r="J32" s="101"/>
      <c r="K32" s="101"/>
      <c r="L32" s="101"/>
      <c r="M32" s="101"/>
      <c r="N32" s="101"/>
      <c r="O32" s="101"/>
      <c r="P32" s="101"/>
      <c r="Q32" s="153" t="s">
        <v>38</v>
      </c>
      <c r="R32" s="153">
        <v>9</v>
      </c>
      <c r="S32" s="153">
        <v>10</v>
      </c>
      <c r="T32" s="153">
        <v>11</v>
      </c>
      <c r="U32" s="153">
        <v>12</v>
      </c>
      <c r="V32" s="153">
        <v>13</v>
      </c>
      <c r="W32" s="153">
        <v>14</v>
      </c>
      <c r="X32" s="153">
        <v>15</v>
      </c>
      <c r="Y32" s="153">
        <v>16</v>
      </c>
      <c r="Z32" s="153">
        <v>17</v>
      </c>
      <c r="AA32" s="153">
        <v>18</v>
      </c>
      <c r="AB32" s="153">
        <v>19</v>
      </c>
      <c r="AC32" s="153">
        <v>20</v>
      </c>
      <c r="AD32" s="153">
        <v>21</v>
      </c>
      <c r="AE32" s="153">
        <v>22</v>
      </c>
      <c r="AF32" s="153">
        <v>23</v>
      </c>
      <c r="AG32" s="153">
        <v>24</v>
      </c>
      <c r="AH32" s="153">
        <v>25</v>
      </c>
      <c r="AI32" s="153">
        <v>26</v>
      </c>
      <c r="AJ32" s="153">
        <v>27</v>
      </c>
      <c r="AK32" s="153">
        <v>28</v>
      </c>
      <c r="AL32" s="153">
        <v>29</v>
      </c>
      <c r="AM32" s="153">
        <v>30</v>
      </c>
      <c r="AN32" s="153">
        <v>31</v>
      </c>
      <c r="AO32" s="153">
        <v>32</v>
      </c>
      <c r="AP32" s="153">
        <v>33</v>
      </c>
      <c r="AQ32" s="153">
        <v>34</v>
      </c>
      <c r="AR32" s="153">
        <v>35</v>
      </c>
      <c r="AS32" s="153">
        <v>36</v>
      </c>
      <c r="AT32" s="153">
        <v>37</v>
      </c>
      <c r="AU32" s="153">
        <v>38</v>
      </c>
      <c r="AV32" s="846" t="s">
        <v>14</v>
      </c>
    </row>
    <row r="33" spans="1:52">
      <c r="Q33" s="153" t="s">
        <v>49</v>
      </c>
      <c r="R33" s="153" t="s">
        <v>469</v>
      </c>
      <c r="S33" s="153" t="s">
        <v>471</v>
      </c>
      <c r="T33" s="153" t="s">
        <v>473</v>
      </c>
      <c r="U33" s="153" t="s">
        <v>475</v>
      </c>
      <c r="V33" s="153" t="s">
        <v>477</v>
      </c>
      <c r="W33" s="153" t="s">
        <v>479</v>
      </c>
      <c r="X33" s="153" t="s">
        <v>481</v>
      </c>
      <c r="Y33" s="153" t="s">
        <v>483</v>
      </c>
      <c r="Z33" s="153" t="s">
        <v>485</v>
      </c>
      <c r="AA33" s="153" t="s">
        <v>487</v>
      </c>
      <c r="AB33" s="153" t="s">
        <v>489</v>
      </c>
      <c r="AC33" s="153" t="s">
        <v>491</v>
      </c>
      <c r="AD33" s="153" t="s">
        <v>493</v>
      </c>
      <c r="AE33" s="153" t="s">
        <v>495</v>
      </c>
      <c r="AF33" s="153" t="s">
        <v>497</v>
      </c>
      <c r="AG33" s="153" t="s">
        <v>499</v>
      </c>
      <c r="AH33" s="153" t="s">
        <v>501</v>
      </c>
      <c r="AI33" s="153" t="s">
        <v>503</v>
      </c>
      <c r="AJ33" s="153" t="s">
        <v>505</v>
      </c>
      <c r="AK33" s="153" t="s">
        <v>507</v>
      </c>
      <c r="AL33" s="153" t="s">
        <v>509</v>
      </c>
      <c r="AM33" s="153" t="s">
        <v>511</v>
      </c>
      <c r="AN33" s="153" t="s">
        <v>513</v>
      </c>
      <c r="AO33" s="153" t="s">
        <v>515</v>
      </c>
      <c r="AP33" s="153" t="s">
        <v>517</v>
      </c>
      <c r="AQ33" s="153" t="s">
        <v>519</v>
      </c>
      <c r="AR33" s="153" t="s">
        <v>521</v>
      </c>
      <c r="AS33" s="153" t="s">
        <v>523</v>
      </c>
      <c r="AT33" s="153" t="s">
        <v>525</v>
      </c>
      <c r="AU33" s="153" t="s">
        <v>527</v>
      </c>
      <c r="AV33" s="847"/>
      <c r="AW33" s="117"/>
      <c r="AX33" s="117"/>
      <c r="AZ33" s="117"/>
    </row>
    <row r="34" spans="1:52" s="159" customFormat="1">
      <c r="A34" s="154"/>
      <c r="B34" s="155" t="str">
        <f>B6</f>
        <v>1　立体駐車場設備</v>
      </c>
      <c r="C34" s="156"/>
      <c r="D34" s="156"/>
      <c r="E34" s="156"/>
      <c r="F34" s="99"/>
      <c r="G34" s="99"/>
      <c r="H34" s="99"/>
      <c r="I34" s="99"/>
      <c r="J34" s="101"/>
      <c r="K34" s="101"/>
      <c r="L34" s="101"/>
      <c r="M34" s="101"/>
      <c r="N34" s="101"/>
      <c r="O34" s="101"/>
      <c r="P34" s="101"/>
      <c r="Q34" s="157"/>
      <c r="R34" s="158">
        <f t="shared" ref="R34:AV42" si="13">R6</f>
        <v>0</v>
      </c>
      <c r="S34" s="158">
        <f t="shared" si="13"/>
        <v>22111</v>
      </c>
      <c r="T34" s="158">
        <f t="shared" si="13"/>
        <v>6410</v>
      </c>
      <c r="U34" s="158">
        <f t="shared" si="13"/>
        <v>0</v>
      </c>
      <c r="V34" s="158">
        <f t="shared" si="13"/>
        <v>61</v>
      </c>
      <c r="W34" s="158">
        <f t="shared" si="13"/>
        <v>0</v>
      </c>
      <c r="X34" s="158">
        <f t="shared" si="13"/>
        <v>7580</v>
      </c>
      <c r="Y34" s="158">
        <f t="shared" si="13"/>
        <v>61</v>
      </c>
      <c r="Z34" s="158">
        <f t="shared" si="13"/>
        <v>8510</v>
      </c>
      <c r="AA34" s="158">
        <f t="shared" si="13"/>
        <v>0</v>
      </c>
      <c r="AB34" s="158">
        <f t="shared" si="13"/>
        <v>61</v>
      </c>
      <c r="AC34" s="158">
        <f t="shared" si="13"/>
        <v>7580</v>
      </c>
      <c r="AD34" s="158">
        <f t="shared" si="13"/>
        <v>12370</v>
      </c>
      <c r="AE34" s="158">
        <f t="shared" si="13"/>
        <v>61</v>
      </c>
      <c r="AF34" s="158">
        <f t="shared" si="13"/>
        <v>0</v>
      </c>
      <c r="AG34" s="158">
        <f t="shared" si="13"/>
        <v>1760</v>
      </c>
      <c r="AH34" s="158">
        <f t="shared" si="13"/>
        <v>7641</v>
      </c>
      <c r="AI34" s="158">
        <f t="shared" si="13"/>
        <v>0</v>
      </c>
      <c r="AJ34" s="158">
        <f t="shared" si="13"/>
        <v>0</v>
      </c>
      <c r="AK34" s="158">
        <f t="shared" si="13"/>
        <v>0</v>
      </c>
      <c r="AL34" s="158">
        <f t="shared" si="13"/>
        <v>0</v>
      </c>
      <c r="AM34" s="158">
        <f t="shared" si="13"/>
        <v>0</v>
      </c>
      <c r="AN34" s="158">
        <f t="shared" si="13"/>
        <v>47000</v>
      </c>
      <c r="AO34" s="158">
        <f t="shared" si="13"/>
        <v>0</v>
      </c>
      <c r="AP34" s="158">
        <f t="shared" si="13"/>
        <v>0</v>
      </c>
      <c r="AQ34" s="158">
        <f t="shared" si="13"/>
        <v>0</v>
      </c>
      <c r="AR34" s="158">
        <f t="shared" si="13"/>
        <v>0</v>
      </c>
      <c r="AS34" s="158">
        <f t="shared" si="13"/>
        <v>0</v>
      </c>
      <c r="AT34" s="158">
        <f t="shared" si="13"/>
        <v>0</v>
      </c>
      <c r="AU34" s="158">
        <f t="shared" si="13"/>
        <v>0</v>
      </c>
      <c r="AV34" s="158">
        <f t="shared" si="13"/>
        <v>121206</v>
      </c>
    </row>
    <row r="35" spans="1:52">
      <c r="B35" s="160" t="str">
        <f t="shared" ref="B35:B49" si="14">B7</f>
        <v>小計</v>
      </c>
      <c r="R35" s="158">
        <f t="shared" si="13"/>
        <v>0</v>
      </c>
      <c r="S35" s="158">
        <f t="shared" si="13"/>
        <v>22111</v>
      </c>
      <c r="T35" s="158">
        <f t="shared" si="13"/>
        <v>6410</v>
      </c>
      <c r="U35" s="158">
        <f t="shared" si="13"/>
        <v>0</v>
      </c>
      <c r="V35" s="158">
        <f t="shared" si="13"/>
        <v>61</v>
      </c>
      <c r="W35" s="158">
        <f t="shared" si="13"/>
        <v>0</v>
      </c>
      <c r="X35" s="158">
        <f t="shared" si="13"/>
        <v>7580</v>
      </c>
      <c r="Y35" s="158">
        <f t="shared" si="13"/>
        <v>61</v>
      </c>
      <c r="Z35" s="158">
        <f t="shared" si="13"/>
        <v>8510</v>
      </c>
      <c r="AA35" s="158">
        <f t="shared" si="13"/>
        <v>0</v>
      </c>
      <c r="AB35" s="158">
        <f t="shared" si="13"/>
        <v>61</v>
      </c>
      <c r="AC35" s="158">
        <f t="shared" si="13"/>
        <v>7580</v>
      </c>
      <c r="AD35" s="158">
        <f t="shared" si="13"/>
        <v>12370</v>
      </c>
      <c r="AE35" s="158">
        <f t="shared" si="13"/>
        <v>61</v>
      </c>
      <c r="AF35" s="158">
        <f t="shared" si="13"/>
        <v>0</v>
      </c>
      <c r="AG35" s="158">
        <f t="shared" si="13"/>
        <v>1760</v>
      </c>
      <c r="AH35" s="158">
        <f t="shared" si="13"/>
        <v>7641</v>
      </c>
      <c r="AI35" s="158">
        <f t="shared" si="13"/>
        <v>0</v>
      </c>
      <c r="AJ35" s="158">
        <f t="shared" si="13"/>
        <v>0</v>
      </c>
      <c r="AK35" s="158">
        <f t="shared" si="13"/>
        <v>0</v>
      </c>
      <c r="AL35" s="158">
        <f t="shared" si="13"/>
        <v>0</v>
      </c>
      <c r="AM35" s="158">
        <f t="shared" si="13"/>
        <v>0</v>
      </c>
      <c r="AN35" s="158">
        <f t="shared" si="13"/>
        <v>47000</v>
      </c>
      <c r="AO35" s="158">
        <f t="shared" si="13"/>
        <v>0</v>
      </c>
      <c r="AP35" s="158">
        <f t="shared" si="13"/>
        <v>0</v>
      </c>
      <c r="AQ35" s="158">
        <f t="shared" si="13"/>
        <v>0</v>
      </c>
      <c r="AR35" s="158">
        <f t="shared" si="13"/>
        <v>0</v>
      </c>
      <c r="AS35" s="158">
        <f t="shared" si="13"/>
        <v>0</v>
      </c>
      <c r="AT35" s="158">
        <f t="shared" si="13"/>
        <v>0</v>
      </c>
      <c r="AU35" s="158">
        <f t="shared" si="13"/>
        <v>0</v>
      </c>
      <c r="AV35" s="158">
        <f t="shared" si="13"/>
        <v>121206</v>
      </c>
      <c r="AW35" s="117"/>
      <c r="AX35" s="117"/>
      <c r="AZ35" s="117"/>
    </row>
    <row r="36" spans="1:52">
      <c r="B36" s="160" t="str">
        <f t="shared" si="14"/>
        <v>消費税(10%)</v>
      </c>
      <c r="R36" s="158">
        <f t="shared" si="13"/>
        <v>0</v>
      </c>
      <c r="S36" s="158">
        <f t="shared" si="13"/>
        <v>2211.1</v>
      </c>
      <c r="T36" s="158">
        <f t="shared" si="13"/>
        <v>641</v>
      </c>
      <c r="U36" s="158">
        <f t="shared" si="13"/>
        <v>0</v>
      </c>
      <c r="V36" s="158">
        <f t="shared" si="13"/>
        <v>6.1000000000000005</v>
      </c>
      <c r="W36" s="158">
        <f t="shared" si="13"/>
        <v>0</v>
      </c>
      <c r="X36" s="158">
        <f t="shared" si="13"/>
        <v>758</v>
      </c>
      <c r="Y36" s="158">
        <f t="shared" si="13"/>
        <v>6.1000000000000005</v>
      </c>
      <c r="Z36" s="158">
        <f t="shared" si="13"/>
        <v>851</v>
      </c>
      <c r="AA36" s="158">
        <f t="shared" si="13"/>
        <v>0</v>
      </c>
      <c r="AB36" s="158">
        <f t="shared" si="13"/>
        <v>6.1000000000000005</v>
      </c>
      <c r="AC36" s="158">
        <f t="shared" si="13"/>
        <v>758</v>
      </c>
      <c r="AD36" s="158">
        <f t="shared" si="13"/>
        <v>1237</v>
      </c>
      <c r="AE36" s="158">
        <f t="shared" si="13"/>
        <v>6.1000000000000005</v>
      </c>
      <c r="AF36" s="158">
        <f t="shared" si="13"/>
        <v>0</v>
      </c>
      <c r="AG36" s="158">
        <f t="shared" si="13"/>
        <v>176</v>
      </c>
      <c r="AH36" s="158">
        <f t="shared" si="13"/>
        <v>764.1</v>
      </c>
      <c r="AI36" s="158">
        <f t="shared" si="13"/>
        <v>0</v>
      </c>
      <c r="AJ36" s="158">
        <f t="shared" si="13"/>
        <v>0</v>
      </c>
      <c r="AK36" s="158">
        <f t="shared" si="13"/>
        <v>0</v>
      </c>
      <c r="AL36" s="158">
        <f t="shared" si="13"/>
        <v>0</v>
      </c>
      <c r="AM36" s="158">
        <f t="shared" si="13"/>
        <v>0</v>
      </c>
      <c r="AN36" s="158">
        <f t="shared" si="13"/>
        <v>4700</v>
      </c>
      <c r="AO36" s="158">
        <f t="shared" si="13"/>
        <v>0</v>
      </c>
      <c r="AP36" s="158">
        <f t="shared" si="13"/>
        <v>0</v>
      </c>
      <c r="AQ36" s="158">
        <f t="shared" si="13"/>
        <v>0</v>
      </c>
      <c r="AR36" s="158">
        <f t="shared" si="13"/>
        <v>0</v>
      </c>
      <c r="AS36" s="158">
        <f t="shared" si="13"/>
        <v>0</v>
      </c>
      <c r="AT36" s="158">
        <f t="shared" si="13"/>
        <v>0</v>
      </c>
      <c r="AU36" s="158">
        <f t="shared" si="13"/>
        <v>0</v>
      </c>
      <c r="AV36" s="158">
        <f t="shared" si="13"/>
        <v>12120.6</v>
      </c>
      <c r="AW36" s="117"/>
      <c r="AX36" s="117"/>
      <c r="AZ36" s="117"/>
    </row>
    <row r="37" spans="1:52">
      <c r="B37" s="160" t="str">
        <f t="shared" si="14"/>
        <v>合計</v>
      </c>
      <c r="R37" s="158">
        <f t="shared" si="13"/>
        <v>0</v>
      </c>
      <c r="S37" s="158">
        <f t="shared" si="13"/>
        <v>24322.1</v>
      </c>
      <c r="T37" s="158">
        <f t="shared" si="13"/>
        <v>7051</v>
      </c>
      <c r="U37" s="158">
        <f t="shared" si="13"/>
        <v>0</v>
      </c>
      <c r="V37" s="158">
        <f t="shared" si="13"/>
        <v>67.099999999999994</v>
      </c>
      <c r="W37" s="158">
        <f t="shared" si="13"/>
        <v>0</v>
      </c>
      <c r="X37" s="158">
        <f t="shared" si="13"/>
        <v>8338</v>
      </c>
      <c r="Y37" s="158">
        <f t="shared" si="13"/>
        <v>67.099999999999994</v>
      </c>
      <c r="Z37" s="158">
        <f t="shared" si="13"/>
        <v>9361</v>
      </c>
      <c r="AA37" s="158">
        <f t="shared" si="13"/>
        <v>0</v>
      </c>
      <c r="AB37" s="158">
        <f t="shared" si="13"/>
        <v>67.099999999999994</v>
      </c>
      <c r="AC37" s="158">
        <f t="shared" si="13"/>
        <v>8338</v>
      </c>
      <c r="AD37" s="158">
        <f t="shared" si="13"/>
        <v>13607</v>
      </c>
      <c r="AE37" s="158">
        <f t="shared" si="13"/>
        <v>67.099999999999994</v>
      </c>
      <c r="AF37" s="158">
        <f t="shared" si="13"/>
        <v>0</v>
      </c>
      <c r="AG37" s="158">
        <f t="shared" si="13"/>
        <v>1936</v>
      </c>
      <c r="AH37" s="158">
        <f t="shared" si="13"/>
        <v>8405.1</v>
      </c>
      <c r="AI37" s="158">
        <f t="shared" si="13"/>
        <v>0</v>
      </c>
      <c r="AJ37" s="158">
        <f t="shared" si="13"/>
        <v>0</v>
      </c>
      <c r="AK37" s="158">
        <f t="shared" si="13"/>
        <v>0</v>
      </c>
      <c r="AL37" s="158">
        <f t="shared" si="13"/>
        <v>0</v>
      </c>
      <c r="AM37" s="158">
        <f t="shared" si="13"/>
        <v>0</v>
      </c>
      <c r="AN37" s="158">
        <f t="shared" si="13"/>
        <v>51700</v>
      </c>
      <c r="AO37" s="158">
        <f t="shared" si="13"/>
        <v>0</v>
      </c>
      <c r="AP37" s="158">
        <f t="shared" si="13"/>
        <v>0</v>
      </c>
      <c r="AQ37" s="158">
        <f t="shared" si="13"/>
        <v>0</v>
      </c>
      <c r="AR37" s="158">
        <f t="shared" si="13"/>
        <v>0</v>
      </c>
      <c r="AS37" s="158">
        <f t="shared" si="13"/>
        <v>0</v>
      </c>
      <c r="AT37" s="158">
        <f t="shared" si="13"/>
        <v>0</v>
      </c>
      <c r="AU37" s="158">
        <f t="shared" si="13"/>
        <v>0</v>
      </c>
      <c r="AV37" s="158">
        <f t="shared" si="13"/>
        <v>133326.6</v>
      </c>
      <c r="AW37" s="117"/>
      <c r="AX37" s="117"/>
      <c r="AZ37" s="117"/>
    </row>
    <row r="38" spans="1:52">
      <c r="B38" s="160" t="str">
        <f t="shared" si="14"/>
        <v>推定修繕工事費　累計</v>
      </c>
      <c r="R38" s="158">
        <f t="shared" si="13"/>
        <v>0</v>
      </c>
      <c r="S38" s="158">
        <f t="shared" si="13"/>
        <v>24322.1</v>
      </c>
      <c r="T38" s="158">
        <f t="shared" si="13"/>
        <v>31373.1</v>
      </c>
      <c r="U38" s="158">
        <f t="shared" si="13"/>
        <v>31373.1</v>
      </c>
      <c r="V38" s="158">
        <f t="shared" si="13"/>
        <v>31440.199999999997</v>
      </c>
      <c r="W38" s="158">
        <f t="shared" si="13"/>
        <v>31440.199999999997</v>
      </c>
      <c r="X38" s="158">
        <f t="shared" si="13"/>
        <v>39778.199999999997</v>
      </c>
      <c r="Y38" s="158">
        <f t="shared" si="13"/>
        <v>39845.299999999996</v>
      </c>
      <c r="Z38" s="158">
        <f t="shared" si="13"/>
        <v>49206.299999999996</v>
      </c>
      <c r="AA38" s="158">
        <f t="shared" si="13"/>
        <v>49206.299999999996</v>
      </c>
      <c r="AB38" s="158">
        <f t="shared" si="13"/>
        <v>49273.399999999994</v>
      </c>
      <c r="AC38" s="158">
        <f t="shared" si="13"/>
        <v>57611.399999999994</v>
      </c>
      <c r="AD38" s="158">
        <f t="shared" si="13"/>
        <v>71218.399999999994</v>
      </c>
      <c r="AE38" s="158">
        <f t="shared" si="13"/>
        <v>71285.5</v>
      </c>
      <c r="AF38" s="158">
        <f t="shared" si="13"/>
        <v>71285.5</v>
      </c>
      <c r="AG38" s="158">
        <f t="shared" si="13"/>
        <v>73221.5</v>
      </c>
      <c r="AH38" s="158">
        <f t="shared" si="13"/>
        <v>81626.600000000006</v>
      </c>
      <c r="AI38" s="158">
        <f t="shared" si="13"/>
        <v>81626.600000000006</v>
      </c>
      <c r="AJ38" s="158">
        <f t="shared" si="13"/>
        <v>81626.600000000006</v>
      </c>
      <c r="AK38" s="158">
        <f t="shared" si="13"/>
        <v>81626.600000000006</v>
      </c>
      <c r="AL38" s="158">
        <f t="shared" si="13"/>
        <v>81626.600000000006</v>
      </c>
      <c r="AM38" s="158">
        <f t="shared" si="13"/>
        <v>81626.600000000006</v>
      </c>
      <c r="AN38" s="158">
        <f t="shared" si="13"/>
        <v>133326.6</v>
      </c>
      <c r="AO38" s="158">
        <f t="shared" si="13"/>
        <v>133326.6</v>
      </c>
      <c r="AP38" s="158">
        <f t="shared" si="13"/>
        <v>133326.6</v>
      </c>
      <c r="AQ38" s="158">
        <f t="shared" si="13"/>
        <v>133326.6</v>
      </c>
      <c r="AR38" s="158">
        <f t="shared" si="13"/>
        <v>133326.6</v>
      </c>
      <c r="AS38" s="158">
        <f t="shared" si="13"/>
        <v>133326.6</v>
      </c>
      <c r="AT38" s="158">
        <f t="shared" si="13"/>
        <v>133326.6</v>
      </c>
      <c r="AU38" s="158">
        <f t="shared" si="13"/>
        <v>133326.6</v>
      </c>
      <c r="AV38" s="158">
        <f t="shared" si="13"/>
        <v>0</v>
      </c>
      <c r="AW38" s="117"/>
      <c r="AX38" s="117"/>
      <c r="AZ38" s="117"/>
    </row>
    <row r="39" spans="1:52">
      <c r="B39" s="160" t="str">
        <f t="shared" si="14"/>
        <v>借入金の償還金　年度合計</v>
      </c>
      <c r="R39" s="158">
        <f t="shared" si="13"/>
        <v>0</v>
      </c>
      <c r="S39" s="158">
        <f t="shared" si="13"/>
        <v>0</v>
      </c>
      <c r="T39" s="158">
        <f t="shared" si="13"/>
        <v>0</v>
      </c>
      <c r="U39" s="158">
        <f t="shared" si="13"/>
        <v>0</v>
      </c>
      <c r="V39" s="158">
        <f t="shared" si="13"/>
        <v>0</v>
      </c>
      <c r="W39" s="158">
        <f t="shared" si="13"/>
        <v>0</v>
      </c>
      <c r="X39" s="158">
        <f t="shared" si="13"/>
        <v>0</v>
      </c>
      <c r="Y39" s="158">
        <f t="shared" si="13"/>
        <v>0</v>
      </c>
      <c r="Z39" s="158">
        <f t="shared" si="13"/>
        <v>0</v>
      </c>
      <c r="AA39" s="158">
        <f t="shared" si="13"/>
        <v>0</v>
      </c>
      <c r="AB39" s="158">
        <f t="shared" si="13"/>
        <v>0</v>
      </c>
      <c r="AC39" s="158">
        <f t="shared" si="13"/>
        <v>0</v>
      </c>
      <c r="AD39" s="158">
        <f t="shared" si="13"/>
        <v>0</v>
      </c>
      <c r="AE39" s="158">
        <f t="shared" si="13"/>
        <v>0</v>
      </c>
      <c r="AF39" s="158">
        <f t="shared" si="13"/>
        <v>0</v>
      </c>
      <c r="AG39" s="158">
        <f t="shared" si="13"/>
        <v>0</v>
      </c>
      <c r="AH39" s="158">
        <f t="shared" si="13"/>
        <v>0</v>
      </c>
      <c r="AI39" s="158">
        <f t="shared" si="13"/>
        <v>0</v>
      </c>
      <c r="AJ39" s="158">
        <f t="shared" si="13"/>
        <v>0</v>
      </c>
      <c r="AK39" s="158">
        <f t="shared" si="13"/>
        <v>0</v>
      </c>
      <c r="AL39" s="158">
        <f t="shared" si="13"/>
        <v>0</v>
      </c>
      <c r="AM39" s="158">
        <f t="shared" si="13"/>
        <v>0</v>
      </c>
      <c r="AN39" s="158">
        <f t="shared" si="13"/>
        <v>0</v>
      </c>
      <c r="AO39" s="158">
        <f t="shared" si="13"/>
        <v>0</v>
      </c>
      <c r="AP39" s="158">
        <f t="shared" si="13"/>
        <v>0</v>
      </c>
      <c r="AQ39" s="158">
        <f t="shared" si="13"/>
        <v>0</v>
      </c>
      <c r="AR39" s="158">
        <f t="shared" si="13"/>
        <v>0</v>
      </c>
      <c r="AS39" s="158">
        <f t="shared" si="13"/>
        <v>0</v>
      </c>
      <c r="AT39" s="158">
        <f t="shared" si="13"/>
        <v>0</v>
      </c>
      <c r="AU39" s="158">
        <f t="shared" si="13"/>
        <v>0</v>
      </c>
      <c r="AV39" s="158">
        <f t="shared" si="13"/>
        <v>0</v>
      </c>
      <c r="AW39" s="117"/>
      <c r="AX39" s="117"/>
      <c r="AZ39" s="117"/>
    </row>
    <row r="40" spans="1:52">
      <c r="B40" s="160" t="str">
        <f t="shared" si="14"/>
        <v>支出　年度合計</v>
      </c>
      <c r="R40" s="158">
        <f t="shared" si="13"/>
        <v>0</v>
      </c>
      <c r="S40" s="158">
        <f t="shared" si="13"/>
        <v>24322.1</v>
      </c>
      <c r="T40" s="158">
        <f t="shared" si="13"/>
        <v>7051</v>
      </c>
      <c r="U40" s="158">
        <f t="shared" si="13"/>
        <v>0</v>
      </c>
      <c r="V40" s="158">
        <f t="shared" si="13"/>
        <v>67.099999999999994</v>
      </c>
      <c r="W40" s="158">
        <f t="shared" si="13"/>
        <v>0</v>
      </c>
      <c r="X40" s="158">
        <f t="shared" si="13"/>
        <v>8338</v>
      </c>
      <c r="Y40" s="158">
        <f t="shared" si="13"/>
        <v>67.099999999999994</v>
      </c>
      <c r="Z40" s="158">
        <f t="shared" si="13"/>
        <v>9361</v>
      </c>
      <c r="AA40" s="158">
        <f t="shared" si="13"/>
        <v>0</v>
      </c>
      <c r="AB40" s="158">
        <f t="shared" si="13"/>
        <v>67.099999999999994</v>
      </c>
      <c r="AC40" s="158">
        <f t="shared" si="13"/>
        <v>8338</v>
      </c>
      <c r="AD40" s="158">
        <f t="shared" si="13"/>
        <v>13607</v>
      </c>
      <c r="AE40" s="158">
        <f t="shared" si="13"/>
        <v>67.099999999999994</v>
      </c>
      <c r="AF40" s="158">
        <f t="shared" si="13"/>
        <v>0</v>
      </c>
      <c r="AG40" s="158">
        <f t="shared" si="13"/>
        <v>1936</v>
      </c>
      <c r="AH40" s="158">
        <f t="shared" si="13"/>
        <v>8405.1</v>
      </c>
      <c r="AI40" s="158">
        <f t="shared" si="13"/>
        <v>0</v>
      </c>
      <c r="AJ40" s="158">
        <f t="shared" si="13"/>
        <v>0</v>
      </c>
      <c r="AK40" s="158">
        <f t="shared" si="13"/>
        <v>0</v>
      </c>
      <c r="AL40" s="158">
        <f t="shared" si="13"/>
        <v>0</v>
      </c>
      <c r="AM40" s="158">
        <f t="shared" si="13"/>
        <v>0</v>
      </c>
      <c r="AN40" s="158">
        <f t="shared" si="13"/>
        <v>51700</v>
      </c>
      <c r="AO40" s="158">
        <f t="shared" si="13"/>
        <v>0</v>
      </c>
      <c r="AP40" s="158">
        <f t="shared" si="13"/>
        <v>0</v>
      </c>
      <c r="AQ40" s="158">
        <f t="shared" si="13"/>
        <v>0</v>
      </c>
      <c r="AR40" s="158">
        <f t="shared" si="13"/>
        <v>0</v>
      </c>
      <c r="AS40" s="158">
        <f t="shared" si="13"/>
        <v>0</v>
      </c>
      <c r="AT40" s="158">
        <f t="shared" si="13"/>
        <v>0</v>
      </c>
      <c r="AU40" s="158">
        <f t="shared" si="13"/>
        <v>0</v>
      </c>
      <c r="AV40" s="158">
        <f t="shared" si="13"/>
        <v>133326.6</v>
      </c>
      <c r="AW40" s="117"/>
      <c r="AX40" s="117"/>
      <c r="AZ40" s="117"/>
    </row>
    <row r="41" spans="1:52">
      <c r="B41" s="160" t="str">
        <f t="shared" si="14"/>
        <v>推定修繕工事費　累計</v>
      </c>
      <c r="R41" s="158">
        <f t="shared" si="13"/>
        <v>0</v>
      </c>
      <c r="S41" s="158">
        <f t="shared" si="13"/>
        <v>24322.1</v>
      </c>
      <c r="T41" s="158">
        <f t="shared" si="13"/>
        <v>31373.1</v>
      </c>
      <c r="U41" s="158">
        <f t="shared" si="13"/>
        <v>31373.1</v>
      </c>
      <c r="V41" s="158">
        <f t="shared" si="13"/>
        <v>31440.199999999997</v>
      </c>
      <c r="W41" s="158">
        <f t="shared" si="13"/>
        <v>31440.199999999997</v>
      </c>
      <c r="X41" s="158">
        <f t="shared" si="13"/>
        <v>39778.199999999997</v>
      </c>
      <c r="Y41" s="158">
        <f t="shared" si="13"/>
        <v>39845.299999999996</v>
      </c>
      <c r="Z41" s="158">
        <f t="shared" si="13"/>
        <v>49206.299999999996</v>
      </c>
      <c r="AA41" s="158">
        <f t="shared" si="13"/>
        <v>49206.299999999996</v>
      </c>
      <c r="AB41" s="158">
        <f t="shared" si="13"/>
        <v>49273.399999999994</v>
      </c>
      <c r="AC41" s="158">
        <f t="shared" si="13"/>
        <v>57611.399999999994</v>
      </c>
      <c r="AD41" s="158">
        <f t="shared" si="13"/>
        <v>71218.399999999994</v>
      </c>
      <c r="AE41" s="158">
        <f t="shared" si="13"/>
        <v>71285.5</v>
      </c>
      <c r="AF41" s="158">
        <f t="shared" si="13"/>
        <v>71285.5</v>
      </c>
      <c r="AG41" s="158">
        <f t="shared" si="13"/>
        <v>73221.5</v>
      </c>
      <c r="AH41" s="158">
        <f t="shared" si="13"/>
        <v>81626.600000000006</v>
      </c>
      <c r="AI41" s="158">
        <f t="shared" si="13"/>
        <v>81626.600000000006</v>
      </c>
      <c r="AJ41" s="158">
        <f t="shared" si="13"/>
        <v>81626.600000000006</v>
      </c>
      <c r="AK41" s="158">
        <f t="shared" si="13"/>
        <v>81626.600000000006</v>
      </c>
      <c r="AL41" s="158">
        <f t="shared" si="13"/>
        <v>81626.600000000006</v>
      </c>
      <c r="AM41" s="158">
        <f t="shared" si="13"/>
        <v>81626.600000000006</v>
      </c>
      <c r="AN41" s="158">
        <f t="shared" si="13"/>
        <v>133326.6</v>
      </c>
      <c r="AO41" s="158">
        <f t="shared" si="13"/>
        <v>133326.6</v>
      </c>
      <c r="AP41" s="158">
        <f t="shared" si="13"/>
        <v>133326.6</v>
      </c>
      <c r="AQ41" s="158">
        <f t="shared" si="13"/>
        <v>133326.6</v>
      </c>
      <c r="AR41" s="158">
        <f t="shared" si="13"/>
        <v>133326.6</v>
      </c>
      <c r="AS41" s="158">
        <f t="shared" si="13"/>
        <v>133326.6</v>
      </c>
      <c r="AT41" s="158">
        <f t="shared" si="13"/>
        <v>133326.6</v>
      </c>
      <c r="AU41" s="158">
        <f t="shared" si="13"/>
        <v>133326.6</v>
      </c>
      <c r="AV41" s="158">
        <f t="shared" si="13"/>
        <v>0</v>
      </c>
      <c r="AW41" s="117"/>
      <c r="AX41" s="117"/>
      <c r="AZ41" s="117"/>
    </row>
    <row r="42" spans="1:52">
      <c r="B42" s="160" t="str">
        <f t="shared" si="14"/>
        <v>修繕積立金の残高
   （修繕積立基金）</v>
      </c>
      <c r="R42" s="158">
        <f t="shared" si="13"/>
        <v>0</v>
      </c>
      <c r="S42" s="158">
        <f t="shared" si="13"/>
        <v>0</v>
      </c>
      <c r="T42" s="158">
        <f t="shared" si="13"/>
        <v>0</v>
      </c>
      <c r="U42" s="158">
        <f t="shared" si="13"/>
        <v>0</v>
      </c>
      <c r="V42" s="158">
        <f t="shared" si="13"/>
        <v>0</v>
      </c>
      <c r="W42" s="158">
        <f t="shared" si="13"/>
        <v>0</v>
      </c>
      <c r="X42" s="158">
        <f t="shared" si="13"/>
        <v>0</v>
      </c>
      <c r="Y42" s="158">
        <f t="shared" ref="R42:BC49" si="15">Y14</f>
        <v>0</v>
      </c>
      <c r="Z42" s="158">
        <f t="shared" si="15"/>
        <v>0</v>
      </c>
      <c r="AA42" s="158">
        <f t="shared" si="15"/>
        <v>0</v>
      </c>
      <c r="AB42" s="158">
        <f t="shared" si="15"/>
        <v>0</v>
      </c>
      <c r="AC42" s="158">
        <f t="shared" si="15"/>
        <v>0</v>
      </c>
      <c r="AD42" s="158">
        <f t="shared" si="15"/>
        <v>0</v>
      </c>
      <c r="AE42" s="158">
        <f t="shared" si="15"/>
        <v>0</v>
      </c>
      <c r="AF42" s="158">
        <f t="shared" si="15"/>
        <v>0</v>
      </c>
      <c r="AG42" s="158">
        <f t="shared" si="15"/>
        <v>0</v>
      </c>
      <c r="AH42" s="158">
        <f t="shared" si="15"/>
        <v>0</v>
      </c>
      <c r="AI42" s="158">
        <f t="shared" si="15"/>
        <v>0</v>
      </c>
      <c r="AJ42" s="158">
        <f t="shared" si="15"/>
        <v>0</v>
      </c>
      <c r="AK42" s="158">
        <f t="shared" si="15"/>
        <v>0</v>
      </c>
      <c r="AL42" s="158">
        <f t="shared" si="15"/>
        <v>0</v>
      </c>
      <c r="AM42" s="158">
        <f t="shared" si="15"/>
        <v>0</v>
      </c>
      <c r="AN42" s="158">
        <f t="shared" si="15"/>
        <v>0</v>
      </c>
      <c r="AO42" s="158">
        <f t="shared" si="15"/>
        <v>0</v>
      </c>
      <c r="AP42" s="158">
        <f t="shared" si="15"/>
        <v>0</v>
      </c>
      <c r="AQ42" s="158">
        <f t="shared" si="15"/>
        <v>0</v>
      </c>
      <c r="AR42" s="158">
        <f t="shared" si="15"/>
        <v>0</v>
      </c>
      <c r="AS42" s="158">
        <f t="shared" si="15"/>
        <v>0</v>
      </c>
      <c r="AT42" s="158">
        <f t="shared" si="15"/>
        <v>0</v>
      </c>
      <c r="AU42" s="158">
        <f t="shared" si="15"/>
        <v>0</v>
      </c>
      <c r="AV42" s="158">
        <f t="shared" si="15"/>
        <v>0</v>
      </c>
      <c r="AW42" s="117"/>
      <c r="AX42" s="117"/>
      <c r="AZ42" s="117"/>
    </row>
    <row r="43" spans="1:52">
      <c r="B43" s="160" t="str">
        <f t="shared" si="14"/>
        <v>修繕積立金　年度合計
　均等積立方式 （＠288円／㎡･戸･月）</v>
      </c>
      <c r="R43" s="158">
        <f t="shared" si="15"/>
        <v>18861</v>
      </c>
      <c r="S43" s="158">
        <f t="shared" si="15"/>
        <v>0</v>
      </c>
      <c r="T43" s="158">
        <f t="shared" si="15"/>
        <v>0</v>
      </c>
      <c r="U43" s="158">
        <f t="shared" si="15"/>
        <v>0</v>
      </c>
      <c r="V43" s="158">
        <f t="shared" si="15"/>
        <v>0</v>
      </c>
      <c r="W43" s="158">
        <f t="shared" si="15"/>
        <v>0</v>
      </c>
      <c r="X43" s="158">
        <f t="shared" si="15"/>
        <v>0</v>
      </c>
      <c r="Y43" s="158">
        <f t="shared" si="15"/>
        <v>0</v>
      </c>
      <c r="Z43" s="158">
        <f t="shared" si="15"/>
        <v>0</v>
      </c>
      <c r="AA43" s="158">
        <f t="shared" si="15"/>
        <v>0</v>
      </c>
      <c r="AB43" s="158">
        <f t="shared" si="15"/>
        <v>0</v>
      </c>
      <c r="AC43" s="158">
        <f t="shared" si="15"/>
        <v>0</v>
      </c>
      <c r="AD43" s="158">
        <f t="shared" si="15"/>
        <v>0</v>
      </c>
      <c r="AE43" s="158">
        <f t="shared" si="15"/>
        <v>0</v>
      </c>
      <c r="AF43" s="158">
        <f t="shared" si="15"/>
        <v>0</v>
      </c>
      <c r="AG43" s="158">
        <f t="shared" si="15"/>
        <v>0</v>
      </c>
      <c r="AH43" s="158">
        <f t="shared" si="15"/>
        <v>0</v>
      </c>
      <c r="AI43" s="158">
        <f t="shared" si="15"/>
        <v>0</v>
      </c>
      <c r="AJ43" s="158">
        <f t="shared" si="15"/>
        <v>0</v>
      </c>
      <c r="AK43" s="158">
        <f t="shared" si="15"/>
        <v>0</v>
      </c>
      <c r="AL43" s="158">
        <f t="shared" si="15"/>
        <v>0</v>
      </c>
      <c r="AM43" s="158">
        <f t="shared" si="15"/>
        <v>0</v>
      </c>
      <c r="AN43" s="158">
        <f t="shared" si="15"/>
        <v>0</v>
      </c>
      <c r="AO43" s="158">
        <f t="shared" si="15"/>
        <v>0</v>
      </c>
      <c r="AP43" s="158">
        <f t="shared" si="15"/>
        <v>0</v>
      </c>
      <c r="AQ43" s="158">
        <f t="shared" si="15"/>
        <v>0</v>
      </c>
      <c r="AR43" s="158">
        <f t="shared" si="15"/>
        <v>0</v>
      </c>
      <c r="AS43" s="158">
        <f t="shared" si="15"/>
        <v>0</v>
      </c>
      <c r="AT43" s="158">
        <f t="shared" si="15"/>
        <v>0</v>
      </c>
      <c r="AU43" s="158">
        <f t="shared" si="15"/>
        <v>0</v>
      </c>
      <c r="AV43" s="158">
        <f t="shared" si="15"/>
        <v>18861</v>
      </c>
      <c r="AW43" s="117"/>
      <c r="AX43" s="117"/>
      <c r="AZ43" s="117"/>
    </row>
    <row r="44" spans="1:52">
      <c r="B44" s="160" t="str">
        <f t="shared" si="14"/>
        <v xml:space="preserve">駐車場使用料等からの繰入額
　年度合計 </v>
      </c>
      <c r="R44" s="158">
        <f t="shared" si="15"/>
        <v>2700</v>
      </c>
      <c r="S44" s="158">
        <f t="shared" si="15"/>
        <v>3970</v>
      </c>
      <c r="T44" s="158">
        <f t="shared" si="15"/>
        <v>3970</v>
      </c>
      <c r="U44" s="158">
        <f t="shared" si="15"/>
        <v>3970</v>
      </c>
      <c r="V44" s="158">
        <f t="shared" si="15"/>
        <v>3970</v>
      </c>
      <c r="W44" s="158">
        <f t="shared" si="15"/>
        <v>3970</v>
      </c>
      <c r="X44" s="158">
        <f t="shared" si="15"/>
        <v>3970</v>
      </c>
      <c r="Y44" s="158">
        <f t="shared" si="15"/>
        <v>3970</v>
      </c>
      <c r="Z44" s="158">
        <f t="shared" si="15"/>
        <v>3970</v>
      </c>
      <c r="AA44" s="158">
        <f t="shared" si="15"/>
        <v>3970</v>
      </c>
      <c r="AB44" s="158">
        <f t="shared" si="15"/>
        <v>3970</v>
      </c>
      <c r="AC44" s="158">
        <f t="shared" si="15"/>
        <v>3970</v>
      </c>
      <c r="AD44" s="158">
        <f t="shared" si="15"/>
        <v>3970</v>
      </c>
      <c r="AE44" s="158">
        <f t="shared" si="15"/>
        <v>3970</v>
      </c>
      <c r="AF44" s="158">
        <f t="shared" si="15"/>
        <v>3970</v>
      </c>
      <c r="AG44" s="158">
        <f t="shared" si="15"/>
        <v>3970</v>
      </c>
      <c r="AH44" s="158">
        <f t="shared" si="15"/>
        <v>3970</v>
      </c>
      <c r="AI44" s="158">
        <f t="shared" si="15"/>
        <v>3970</v>
      </c>
      <c r="AJ44" s="158">
        <f t="shared" si="15"/>
        <v>3970</v>
      </c>
      <c r="AK44" s="158">
        <f t="shared" si="15"/>
        <v>3970</v>
      </c>
      <c r="AL44" s="158">
        <f t="shared" si="15"/>
        <v>3970</v>
      </c>
      <c r="AM44" s="158">
        <f t="shared" si="15"/>
        <v>3970</v>
      </c>
      <c r="AN44" s="158">
        <f t="shared" si="15"/>
        <v>3970</v>
      </c>
      <c r="AO44" s="158">
        <f t="shared" si="15"/>
        <v>3970</v>
      </c>
      <c r="AP44" s="158">
        <f t="shared" si="15"/>
        <v>3970</v>
      </c>
      <c r="AQ44" s="158">
        <f t="shared" si="15"/>
        <v>3970</v>
      </c>
      <c r="AR44" s="158">
        <f t="shared" si="15"/>
        <v>3970</v>
      </c>
      <c r="AS44" s="158">
        <f t="shared" si="15"/>
        <v>3970</v>
      </c>
      <c r="AT44" s="158">
        <f t="shared" si="15"/>
        <v>3970</v>
      </c>
      <c r="AU44" s="158">
        <f t="shared" si="15"/>
        <v>3970</v>
      </c>
      <c r="AV44" s="158">
        <f t="shared" si="15"/>
        <v>117830</v>
      </c>
      <c r="AW44" s="117"/>
      <c r="AX44" s="117"/>
      <c r="AZ44" s="117"/>
    </row>
    <row r="45" spans="1:52">
      <c r="B45" s="160" t="str">
        <f t="shared" si="14"/>
        <v>修繕積立金の運用益
　年度合計</v>
      </c>
      <c r="R45" s="158">
        <f t="shared" si="15"/>
        <v>0</v>
      </c>
      <c r="S45" s="158">
        <f t="shared" si="15"/>
        <v>0</v>
      </c>
      <c r="T45" s="158">
        <f t="shared" si="15"/>
        <v>0</v>
      </c>
      <c r="U45" s="158">
        <f t="shared" si="15"/>
        <v>0</v>
      </c>
      <c r="V45" s="158">
        <f t="shared" si="15"/>
        <v>0</v>
      </c>
      <c r="W45" s="158">
        <f t="shared" si="15"/>
        <v>0</v>
      </c>
      <c r="X45" s="158">
        <f t="shared" si="15"/>
        <v>0</v>
      </c>
      <c r="Y45" s="158">
        <f t="shared" si="15"/>
        <v>0</v>
      </c>
      <c r="Z45" s="158">
        <f t="shared" si="15"/>
        <v>0</v>
      </c>
      <c r="AA45" s="158">
        <f t="shared" si="15"/>
        <v>0</v>
      </c>
      <c r="AB45" s="158">
        <f t="shared" si="15"/>
        <v>0</v>
      </c>
      <c r="AC45" s="158">
        <f t="shared" si="15"/>
        <v>0</v>
      </c>
      <c r="AD45" s="158">
        <f t="shared" si="15"/>
        <v>0</v>
      </c>
      <c r="AE45" s="158">
        <f t="shared" si="15"/>
        <v>0</v>
      </c>
      <c r="AF45" s="158">
        <f t="shared" si="15"/>
        <v>0</v>
      </c>
      <c r="AG45" s="158">
        <f t="shared" si="15"/>
        <v>0</v>
      </c>
      <c r="AH45" s="158">
        <f t="shared" si="15"/>
        <v>0</v>
      </c>
      <c r="AI45" s="158">
        <f t="shared" si="15"/>
        <v>0</v>
      </c>
      <c r="AJ45" s="158">
        <f t="shared" si="15"/>
        <v>0</v>
      </c>
      <c r="AK45" s="158">
        <f t="shared" si="15"/>
        <v>0</v>
      </c>
      <c r="AL45" s="158">
        <f t="shared" si="15"/>
        <v>0</v>
      </c>
      <c r="AM45" s="158">
        <f t="shared" si="15"/>
        <v>0</v>
      </c>
      <c r="AN45" s="158">
        <f t="shared" si="15"/>
        <v>0</v>
      </c>
      <c r="AO45" s="158">
        <f t="shared" si="15"/>
        <v>0</v>
      </c>
      <c r="AP45" s="158">
        <f t="shared" si="15"/>
        <v>0</v>
      </c>
      <c r="AQ45" s="158">
        <f t="shared" si="15"/>
        <v>0</v>
      </c>
      <c r="AR45" s="158">
        <f t="shared" si="15"/>
        <v>0</v>
      </c>
      <c r="AS45" s="158">
        <f t="shared" si="15"/>
        <v>0</v>
      </c>
      <c r="AT45" s="158">
        <f t="shared" si="15"/>
        <v>0</v>
      </c>
      <c r="AU45" s="158">
        <f t="shared" si="15"/>
        <v>0</v>
      </c>
      <c r="AV45" s="158">
        <f t="shared" si="15"/>
        <v>0</v>
      </c>
      <c r="AW45" s="117"/>
      <c r="AX45" s="117"/>
      <c r="AZ45" s="117"/>
    </row>
    <row r="46" spans="1:52">
      <c r="B46" s="160" t="str">
        <f t="shared" si="14"/>
        <v>収入　年度合計</v>
      </c>
      <c r="R46" s="158">
        <f t="shared" si="15"/>
        <v>21561</v>
      </c>
      <c r="S46" s="158">
        <f t="shared" si="15"/>
        <v>3970</v>
      </c>
      <c r="T46" s="158">
        <f t="shared" si="15"/>
        <v>3970</v>
      </c>
      <c r="U46" s="158">
        <f t="shared" si="15"/>
        <v>3970</v>
      </c>
      <c r="V46" s="158">
        <f t="shared" si="15"/>
        <v>3970</v>
      </c>
      <c r="W46" s="158">
        <f t="shared" si="15"/>
        <v>3970</v>
      </c>
      <c r="X46" s="158">
        <f t="shared" si="15"/>
        <v>3970</v>
      </c>
      <c r="Y46" s="158">
        <f t="shared" si="15"/>
        <v>3970</v>
      </c>
      <c r="Z46" s="158">
        <f t="shared" si="15"/>
        <v>3970</v>
      </c>
      <c r="AA46" s="158">
        <f t="shared" si="15"/>
        <v>3970</v>
      </c>
      <c r="AB46" s="158">
        <f t="shared" si="15"/>
        <v>3970</v>
      </c>
      <c r="AC46" s="158">
        <f t="shared" si="15"/>
        <v>3970</v>
      </c>
      <c r="AD46" s="158">
        <f t="shared" si="15"/>
        <v>3970</v>
      </c>
      <c r="AE46" s="158">
        <f t="shared" si="15"/>
        <v>3970</v>
      </c>
      <c r="AF46" s="158">
        <f t="shared" si="15"/>
        <v>3970</v>
      </c>
      <c r="AG46" s="158">
        <f t="shared" si="15"/>
        <v>3970</v>
      </c>
      <c r="AH46" s="158">
        <f t="shared" si="15"/>
        <v>3970</v>
      </c>
      <c r="AI46" s="158">
        <f t="shared" si="15"/>
        <v>3970</v>
      </c>
      <c r="AJ46" s="158">
        <f t="shared" si="15"/>
        <v>3970</v>
      </c>
      <c r="AK46" s="158">
        <f t="shared" si="15"/>
        <v>3970</v>
      </c>
      <c r="AL46" s="158">
        <f t="shared" si="15"/>
        <v>3970</v>
      </c>
      <c r="AM46" s="158">
        <f t="shared" si="15"/>
        <v>3970</v>
      </c>
      <c r="AN46" s="158">
        <f t="shared" si="15"/>
        <v>3970</v>
      </c>
      <c r="AO46" s="158">
        <f t="shared" si="15"/>
        <v>3970</v>
      </c>
      <c r="AP46" s="158">
        <f t="shared" si="15"/>
        <v>3970</v>
      </c>
      <c r="AQ46" s="158">
        <f t="shared" si="15"/>
        <v>3970</v>
      </c>
      <c r="AR46" s="158">
        <f t="shared" si="15"/>
        <v>3970</v>
      </c>
      <c r="AS46" s="158">
        <f t="shared" si="15"/>
        <v>3970</v>
      </c>
      <c r="AT46" s="158">
        <f t="shared" si="15"/>
        <v>3970</v>
      </c>
      <c r="AU46" s="158">
        <f t="shared" si="15"/>
        <v>3970</v>
      </c>
      <c r="AV46" s="158">
        <f t="shared" si="15"/>
        <v>136691</v>
      </c>
      <c r="AW46" s="117"/>
      <c r="AX46" s="117"/>
      <c r="AZ46" s="117"/>
    </row>
    <row r="47" spans="1:52">
      <c r="B47" s="160" t="str">
        <f t="shared" si="14"/>
        <v>修繕積立金　累計</v>
      </c>
      <c r="R47" s="158">
        <f t="shared" si="15"/>
        <v>21561</v>
      </c>
      <c r="S47" s="158">
        <f t="shared" si="15"/>
        <v>25531</v>
      </c>
      <c r="T47" s="158">
        <f t="shared" si="15"/>
        <v>29501</v>
      </c>
      <c r="U47" s="158">
        <f t="shared" si="15"/>
        <v>33471</v>
      </c>
      <c r="V47" s="158">
        <f t="shared" si="15"/>
        <v>37441</v>
      </c>
      <c r="W47" s="158">
        <f t="shared" si="15"/>
        <v>41411</v>
      </c>
      <c r="X47" s="158">
        <f t="shared" si="15"/>
        <v>45381</v>
      </c>
      <c r="Y47" s="158">
        <f t="shared" si="15"/>
        <v>49351</v>
      </c>
      <c r="Z47" s="158">
        <f t="shared" si="15"/>
        <v>53321</v>
      </c>
      <c r="AA47" s="158">
        <f t="shared" si="15"/>
        <v>57291</v>
      </c>
      <c r="AB47" s="158">
        <f t="shared" si="15"/>
        <v>61261</v>
      </c>
      <c r="AC47" s="158">
        <f t="shared" si="15"/>
        <v>65231</v>
      </c>
      <c r="AD47" s="158">
        <f t="shared" si="15"/>
        <v>69201</v>
      </c>
      <c r="AE47" s="158">
        <f t="shared" si="15"/>
        <v>73171</v>
      </c>
      <c r="AF47" s="158">
        <f t="shared" si="15"/>
        <v>77141</v>
      </c>
      <c r="AG47" s="158">
        <f t="shared" si="15"/>
        <v>81111</v>
      </c>
      <c r="AH47" s="158">
        <f t="shared" si="15"/>
        <v>85081</v>
      </c>
      <c r="AI47" s="158">
        <f t="shared" si="15"/>
        <v>89051</v>
      </c>
      <c r="AJ47" s="158">
        <f t="shared" si="15"/>
        <v>93021</v>
      </c>
      <c r="AK47" s="158">
        <f t="shared" si="15"/>
        <v>96991</v>
      </c>
      <c r="AL47" s="158">
        <f t="shared" si="15"/>
        <v>100961</v>
      </c>
      <c r="AM47" s="158">
        <f t="shared" si="15"/>
        <v>104931</v>
      </c>
      <c r="AN47" s="158">
        <f t="shared" si="15"/>
        <v>108901</v>
      </c>
      <c r="AO47" s="158">
        <f t="shared" si="15"/>
        <v>112871</v>
      </c>
      <c r="AP47" s="158">
        <f t="shared" si="15"/>
        <v>116841</v>
      </c>
      <c r="AQ47" s="158">
        <f t="shared" si="15"/>
        <v>120811</v>
      </c>
      <c r="AR47" s="158">
        <f t="shared" si="15"/>
        <v>124781</v>
      </c>
      <c r="AS47" s="158">
        <f t="shared" si="15"/>
        <v>128751</v>
      </c>
      <c r="AT47" s="158">
        <f t="shared" si="15"/>
        <v>132721</v>
      </c>
      <c r="AU47" s="158">
        <f t="shared" si="15"/>
        <v>136691</v>
      </c>
      <c r="AV47" s="158">
        <f t="shared" si="15"/>
        <v>0</v>
      </c>
      <c r="AW47" s="117"/>
      <c r="AX47" s="117"/>
      <c r="AZ47" s="117"/>
    </row>
    <row r="48" spans="1:52">
      <c r="B48" s="160" t="str">
        <f t="shared" si="14"/>
        <v>年度収支</v>
      </c>
      <c r="R48" s="158">
        <f t="shared" si="15"/>
        <v>21561</v>
      </c>
      <c r="S48" s="158">
        <f t="shared" si="15"/>
        <v>-20352.099999999999</v>
      </c>
      <c r="T48" s="158">
        <f t="shared" si="15"/>
        <v>-3081</v>
      </c>
      <c r="U48" s="158">
        <f t="shared" si="15"/>
        <v>3970</v>
      </c>
      <c r="V48" s="158">
        <f t="shared" si="15"/>
        <v>3902.9</v>
      </c>
      <c r="W48" s="158">
        <f t="shared" si="15"/>
        <v>3970</v>
      </c>
      <c r="X48" s="158">
        <f t="shared" si="15"/>
        <v>-4368</v>
      </c>
      <c r="Y48" s="158">
        <f t="shared" si="15"/>
        <v>3902.9</v>
      </c>
      <c r="Z48" s="158">
        <f t="shared" si="15"/>
        <v>-5391</v>
      </c>
      <c r="AA48" s="158">
        <f t="shared" si="15"/>
        <v>3970</v>
      </c>
      <c r="AB48" s="158">
        <f t="shared" si="15"/>
        <v>3902.9</v>
      </c>
      <c r="AC48" s="158">
        <f t="shared" si="15"/>
        <v>-4368</v>
      </c>
      <c r="AD48" s="158">
        <f t="shared" si="15"/>
        <v>-9637</v>
      </c>
      <c r="AE48" s="158">
        <f t="shared" si="15"/>
        <v>3902.9</v>
      </c>
      <c r="AF48" s="158">
        <f t="shared" si="15"/>
        <v>3970</v>
      </c>
      <c r="AG48" s="158">
        <f t="shared" si="15"/>
        <v>2034</v>
      </c>
      <c r="AH48" s="158">
        <f t="shared" si="15"/>
        <v>-4435.1000000000004</v>
      </c>
      <c r="AI48" s="158">
        <f t="shared" si="15"/>
        <v>3970</v>
      </c>
      <c r="AJ48" s="158">
        <f t="shared" si="15"/>
        <v>3970</v>
      </c>
      <c r="AK48" s="158">
        <f t="shared" si="15"/>
        <v>3970</v>
      </c>
      <c r="AL48" s="158">
        <f t="shared" si="15"/>
        <v>3970</v>
      </c>
      <c r="AM48" s="158">
        <f t="shared" si="15"/>
        <v>3970</v>
      </c>
      <c r="AN48" s="158">
        <f t="shared" si="15"/>
        <v>-47730</v>
      </c>
      <c r="AO48" s="158">
        <f t="shared" si="15"/>
        <v>3970</v>
      </c>
      <c r="AP48" s="158">
        <f t="shared" si="15"/>
        <v>3970</v>
      </c>
      <c r="AQ48" s="158">
        <f t="shared" si="15"/>
        <v>3970</v>
      </c>
      <c r="AR48" s="158">
        <f t="shared" si="15"/>
        <v>3970</v>
      </c>
      <c r="AS48" s="158">
        <f t="shared" si="15"/>
        <v>3970</v>
      </c>
      <c r="AT48" s="158">
        <f t="shared" si="15"/>
        <v>3970</v>
      </c>
      <c r="AU48" s="158">
        <f t="shared" si="15"/>
        <v>3970</v>
      </c>
      <c r="AV48" s="158">
        <f t="shared" si="15"/>
        <v>3364.4000000000015</v>
      </c>
      <c r="AW48" s="117"/>
      <c r="AX48" s="117"/>
      <c r="AZ48" s="117"/>
    </row>
    <row r="49" spans="2:52">
      <c r="B49" s="160" t="str">
        <f t="shared" si="14"/>
        <v>次年度繰越金</v>
      </c>
      <c r="R49" s="158">
        <f t="shared" si="15"/>
        <v>21561</v>
      </c>
      <c r="S49" s="158">
        <f t="shared" si="15"/>
        <v>1208.9000000000015</v>
      </c>
      <c r="T49" s="158">
        <f t="shared" si="15"/>
        <v>-1872.0999999999985</v>
      </c>
      <c r="U49" s="158">
        <f t="shared" si="15"/>
        <v>2097.9000000000015</v>
      </c>
      <c r="V49" s="158">
        <f t="shared" si="15"/>
        <v>6000.8000000000011</v>
      </c>
      <c r="W49" s="158">
        <f t="shared" si="15"/>
        <v>9970.8000000000011</v>
      </c>
      <c r="X49" s="158">
        <f t="shared" si="15"/>
        <v>5602.8000000000011</v>
      </c>
      <c r="Y49" s="158">
        <f t="shared" si="15"/>
        <v>9505.7000000000007</v>
      </c>
      <c r="Z49" s="158">
        <f t="shared" si="15"/>
        <v>4114.7000000000007</v>
      </c>
      <c r="AA49" s="158">
        <f t="shared" si="15"/>
        <v>8084.7000000000007</v>
      </c>
      <c r="AB49" s="158">
        <f t="shared" si="15"/>
        <v>11987.6</v>
      </c>
      <c r="AC49" s="158">
        <f t="shared" si="15"/>
        <v>7619.6</v>
      </c>
      <c r="AD49" s="158">
        <f t="shared" si="15"/>
        <v>-2017.3999999999996</v>
      </c>
      <c r="AE49" s="158">
        <f t="shared" si="15"/>
        <v>1885.5000000000005</v>
      </c>
      <c r="AF49" s="158">
        <f t="shared" si="15"/>
        <v>5855.5</v>
      </c>
      <c r="AG49" s="158">
        <f t="shared" si="15"/>
        <v>7889.5</v>
      </c>
      <c r="AH49" s="158">
        <f t="shared" si="15"/>
        <v>3454.3999999999996</v>
      </c>
      <c r="AI49" s="158">
        <f t="shared" si="15"/>
        <v>7424.4</v>
      </c>
      <c r="AJ49" s="158">
        <f t="shared" si="15"/>
        <v>11394.4</v>
      </c>
      <c r="AK49" s="158">
        <f t="shared" si="15"/>
        <v>15364.4</v>
      </c>
      <c r="AL49" s="158">
        <f t="shared" si="15"/>
        <v>19334.400000000001</v>
      </c>
      <c r="AM49" s="158">
        <f t="shared" si="15"/>
        <v>23304.400000000001</v>
      </c>
      <c r="AN49" s="158">
        <f t="shared" si="15"/>
        <v>-24425.599999999999</v>
      </c>
      <c r="AO49" s="158">
        <f t="shared" si="15"/>
        <v>-20455.599999999999</v>
      </c>
      <c r="AP49" s="158">
        <f t="shared" si="15"/>
        <v>-16485.599999999999</v>
      </c>
      <c r="AQ49" s="158">
        <f t="shared" si="15"/>
        <v>-12515.599999999999</v>
      </c>
      <c r="AR49" s="158">
        <f t="shared" si="15"/>
        <v>-8545.5999999999985</v>
      </c>
      <c r="AS49" s="158">
        <f t="shared" si="15"/>
        <v>-4575.5999999999985</v>
      </c>
      <c r="AT49" s="158">
        <f t="shared" si="15"/>
        <v>-605.59999999999854</v>
      </c>
      <c r="AU49" s="158">
        <f t="shared" si="15"/>
        <v>3364.4000000000015</v>
      </c>
      <c r="AV49" s="158">
        <f t="shared" si="15"/>
        <v>0</v>
      </c>
      <c r="AW49" s="117"/>
      <c r="AX49" s="117"/>
      <c r="AZ49" s="117"/>
    </row>
    <row r="50" spans="2:52">
      <c r="B50" s="160"/>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17"/>
      <c r="AX50" s="117"/>
      <c r="AZ50" s="117"/>
    </row>
    <row r="51" spans="2:52">
      <c r="B51" s="160"/>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17"/>
      <c r="AX51" s="117"/>
      <c r="AZ51" s="117"/>
    </row>
    <row r="52" spans="2:52">
      <c r="B52" s="160"/>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17"/>
      <c r="AX52" s="117"/>
      <c r="AZ52" s="117"/>
    </row>
    <row r="53" spans="2:52">
      <c r="B53" s="160"/>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17"/>
      <c r="AX53" s="117"/>
      <c r="AZ53" s="117"/>
    </row>
    <row r="54" spans="2:52">
      <c r="B54" s="160"/>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17"/>
      <c r="AX54" s="117"/>
      <c r="AZ54" s="117"/>
    </row>
    <row r="55" spans="2:52">
      <c r="B55" s="160"/>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17"/>
      <c r="AX55" s="117"/>
      <c r="AZ55" s="117"/>
    </row>
    <row r="56" spans="2:52">
      <c r="B56" s="160"/>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17"/>
      <c r="AX56" s="117"/>
      <c r="AZ56" s="117"/>
    </row>
    <row r="57" spans="2:52">
      <c r="B57" s="160"/>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17"/>
      <c r="AX57" s="117"/>
      <c r="AZ57" s="117"/>
    </row>
    <row r="58" spans="2:52">
      <c r="B58" s="160"/>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17"/>
      <c r="AX58" s="117"/>
      <c r="AZ58" s="117"/>
    </row>
    <row r="59" spans="2:52">
      <c r="B59" s="160"/>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17"/>
      <c r="AX59" s="117"/>
      <c r="AZ59" s="117"/>
    </row>
    <row r="60" spans="2:52">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7"/>
      <c r="AW60" s="117"/>
      <c r="AX60" s="117"/>
      <c r="AZ60" s="117"/>
    </row>
    <row r="67" spans="48:48">
      <c r="AV67" s="161"/>
    </row>
  </sheetData>
  <mergeCells count="11">
    <mergeCell ref="A10:A13"/>
    <mergeCell ref="A14:A19"/>
    <mergeCell ref="A22:A25"/>
    <mergeCell ref="A26:A29"/>
    <mergeCell ref="AV32:AV33"/>
    <mergeCell ref="A4:A5"/>
    <mergeCell ref="B4:Q4"/>
    <mergeCell ref="AV4:AV5"/>
    <mergeCell ref="B5:Q5"/>
    <mergeCell ref="B6:Q6"/>
    <mergeCell ref="B7:Q7"/>
  </mergeCells>
  <phoneticPr fontId="2"/>
  <pageMargins left="0.55118110236220474" right="0.47244094488188981" top="0.39370078740157483" bottom="0.39370078740157483" header="0.23622047244094491" footer="0.39370078740157483"/>
  <pageSetup paperSize="8" scale="51" orientation="landscape" horizontalDpi="300" verticalDpi="4294967292" r:id="rId1"/>
  <headerFooter alignWithMargins="0">
    <oddHeader>&amp;Rプレシス本厚木コンフォート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13</vt:i4>
      </vt:variant>
      <vt:variant>
        <vt:lpstr>グラフ</vt:lpstr>
      </vt:variant>
      <vt:variant>
        <vt:i4>2</vt:i4>
      </vt:variant>
      <vt:variant>
        <vt:lpstr>名前付き一覧</vt:lpstr>
      </vt:variant>
      <vt:variant>
        <vt:i4>90</vt:i4>
      </vt:variant>
    </vt:vector>
  </HeadingPairs>
  <TitlesOfParts>
    <vt:vector size="105" baseType="lpstr">
      <vt:lpstr>表紙</vt:lpstr>
      <vt:lpstr>F1</vt:lpstr>
      <vt:lpstr>F2</vt:lpstr>
      <vt:lpstr>F3-1</vt:lpstr>
      <vt:lpstr>F3-2</vt:lpstr>
      <vt:lpstr>F4-1(駐車場以外)</vt:lpstr>
      <vt:lpstr>F4-2(駐車場以外)グラフリンク</vt:lpstr>
      <vt:lpstr>F4-1(駐車場のみ)</vt:lpstr>
      <vt:lpstr>F4-2(駐車場のみ)グラフリンク</vt:lpstr>
      <vt:lpstr>F4-3</vt:lpstr>
      <vt:lpstr>F4-4</vt:lpstr>
      <vt:lpstr>F5(駐車場以外)</vt:lpstr>
      <vt:lpstr>F5(駐車場のみ)</vt:lpstr>
      <vt:lpstr>F4-2グラフ(駐車場以外)</vt:lpstr>
      <vt:lpstr>F4-2グラフ(駐車場のみ)</vt:lpstr>
      <vt:lpstr>表紙!Form1_Base1</vt:lpstr>
      <vt:lpstr>Form1_Base1</vt:lpstr>
      <vt:lpstr>表紙!Form1_Base2</vt:lpstr>
      <vt:lpstr>Form1_Base2</vt:lpstr>
      <vt:lpstr>表紙!Form1_Base3</vt:lpstr>
      <vt:lpstr>Form1_Base3</vt:lpstr>
      <vt:lpstr>表紙!Form1_Base4</vt:lpstr>
      <vt:lpstr>Form1_Base4</vt:lpstr>
      <vt:lpstr>表紙!Form1_Base5</vt:lpstr>
      <vt:lpstr>Form1_Base5</vt:lpstr>
      <vt:lpstr>表紙!Form1_Insert1</vt:lpstr>
      <vt:lpstr>Form1_Insert1</vt:lpstr>
      <vt:lpstr>表紙!Form1_Insert2</vt:lpstr>
      <vt:lpstr>Form1_Insert2</vt:lpstr>
      <vt:lpstr>表紙!Form1_Insert3</vt:lpstr>
      <vt:lpstr>Form1_Insert3</vt:lpstr>
      <vt:lpstr>表紙!Form1_Insert4</vt:lpstr>
      <vt:lpstr>Form1_Insert4</vt:lpstr>
      <vt:lpstr>表紙!Form1_Insert5</vt:lpstr>
      <vt:lpstr>Form1_Insert5</vt:lpstr>
      <vt:lpstr>Form2_Base1</vt:lpstr>
      <vt:lpstr>Form2_Insert1</vt:lpstr>
      <vt:lpstr>Form3_2Base1</vt:lpstr>
      <vt:lpstr>Form3_2Insert1</vt:lpstr>
      <vt:lpstr>'F4-1(駐車場以外)'!Form4_1Base1</vt:lpstr>
      <vt:lpstr>'F4-1(駐車場のみ)'!Form4_1Base1Col</vt:lpstr>
      <vt:lpstr>'F4-1(駐車場以外)'!Form4_1Base1Col</vt:lpstr>
      <vt:lpstr>'F4-1(駐車場のみ)'!Form4_1DataA</vt:lpstr>
      <vt:lpstr>'F4-1(駐車場以外)'!Form4_1DataA</vt:lpstr>
      <vt:lpstr>'F4-1(駐車場のみ)'!Form4_1DataB</vt:lpstr>
      <vt:lpstr>'F4-1(駐車場以外)'!Form4_1DataB</vt:lpstr>
      <vt:lpstr>'F4-1(駐車場のみ)'!Form4_1DataD</vt:lpstr>
      <vt:lpstr>'F4-1(駐車場以外)'!Form4_1DataD</vt:lpstr>
      <vt:lpstr>'F4-1(駐車場のみ)'!Form4_1DataE</vt:lpstr>
      <vt:lpstr>'F4-1(駐車場以外)'!Form4_1DataE</vt:lpstr>
      <vt:lpstr>'F4-1(駐車場のみ)'!Form4_1DataF</vt:lpstr>
      <vt:lpstr>'F4-1(駐車場以外)'!Form4_1DataF</vt:lpstr>
      <vt:lpstr>'F4-1(駐車場以外)'!Form4_1Insert1</vt:lpstr>
      <vt:lpstr>'F4-1(駐車場のみ)'!Form4_1Insert1Col</vt:lpstr>
      <vt:lpstr>'F4-1(駐車場以外)'!Form4_1Insert1Col</vt:lpstr>
      <vt:lpstr>'F4-1(駐車場のみ)'!Form4_1Year</vt:lpstr>
      <vt:lpstr>'F4-1(駐車場以外)'!Form4_1Year</vt:lpstr>
      <vt:lpstr>'F4-2(駐車場以外)グラフリンク'!Form4_2Base1</vt:lpstr>
      <vt:lpstr>'F4-2(駐車場のみ)グラフリンク'!Form4_2Base1Col</vt:lpstr>
      <vt:lpstr>'F4-2(駐車場以外)グラフリンク'!Form4_2Base1Col</vt:lpstr>
      <vt:lpstr>'F4-2(駐車場以外)グラフリンク'!Form4_2Base2</vt:lpstr>
      <vt:lpstr>'F4-2(駐車場のみ)グラフリンク'!Form4_2DataA</vt:lpstr>
      <vt:lpstr>'F4-2(駐車場以外)グラフリンク'!Form4_2DataA</vt:lpstr>
      <vt:lpstr>'F4-2(駐車場のみ)グラフリンク'!Form4_2DataB</vt:lpstr>
      <vt:lpstr>'F4-2(駐車場以外)グラフリンク'!Form4_2DataB</vt:lpstr>
      <vt:lpstr>'F4-2(駐車場のみ)グラフリンク'!Form4_2DataD</vt:lpstr>
      <vt:lpstr>'F4-2(駐車場以外)グラフリンク'!Form4_2DataD</vt:lpstr>
      <vt:lpstr>'F4-2(駐車場のみ)グラフリンク'!Form4_2DataE</vt:lpstr>
      <vt:lpstr>'F4-2(駐車場以外)グラフリンク'!Form4_2DataE</vt:lpstr>
      <vt:lpstr>'F4-2(駐車場のみ)グラフリンク'!Form4_2DataF</vt:lpstr>
      <vt:lpstr>'F4-2(駐車場以外)グラフリンク'!Form4_2DataF</vt:lpstr>
      <vt:lpstr>'F4-2(駐車場以外)グラフリンク'!Form4_2Insert1</vt:lpstr>
      <vt:lpstr>'F4-2(駐車場のみ)グラフリンク'!Form4_2Insert1Col</vt:lpstr>
      <vt:lpstr>'F4-2(駐車場以外)グラフリンク'!Form4_2Insert1Col</vt:lpstr>
      <vt:lpstr>'F4-2(駐車場以外)グラフリンク'!Form4_2Insert2</vt:lpstr>
      <vt:lpstr>'F4-2(駐車場のみ)グラフリンク'!Form4_2Year</vt:lpstr>
      <vt:lpstr>'F4-2(駐車場以外)グラフリンク'!Form4_2Year</vt:lpstr>
      <vt:lpstr>Form4_3Base1</vt:lpstr>
      <vt:lpstr>Form4_3Base1Col</vt:lpstr>
      <vt:lpstr>Form4_3Insert1</vt:lpstr>
      <vt:lpstr>Form4_3Insert1Col</vt:lpstr>
      <vt:lpstr>Form4_3Year</vt:lpstr>
      <vt:lpstr>Form4_4Base1</vt:lpstr>
      <vt:lpstr>Form4_4Insert1</vt:lpstr>
      <vt:lpstr>'F5(駐車場のみ)'!Form5_Base1</vt:lpstr>
      <vt:lpstr>'F5(駐車場以外)'!Form5_Base1</vt:lpstr>
      <vt:lpstr>'F5(駐車場のみ)'!Form5_Insert1</vt:lpstr>
      <vt:lpstr>'F5(駐車場以外)'!Form5_Insert1</vt:lpstr>
      <vt:lpstr>'F1'!Print_Area</vt:lpstr>
      <vt:lpstr>'F2'!Print_Area</vt:lpstr>
      <vt:lpstr>'F3-2'!Print_Area</vt:lpstr>
      <vt:lpstr>'F4-1(駐車場のみ)'!Print_Area</vt:lpstr>
      <vt:lpstr>'F4-1(駐車場以外)'!Print_Area</vt:lpstr>
      <vt:lpstr>'F4-2(駐車場のみ)グラフリンク'!Print_Area</vt:lpstr>
      <vt:lpstr>'F4-2(駐車場以外)グラフリンク'!Print_Area</vt:lpstr>
      <vt:lpstr>'F4-3'!Print_Area</vt:lpstr>
      <vt:lpstr>'F4-4'!Print_Area</vt:lpstr>
      <vt:lpstr>'F5(駐車場のみ)'!Print_Area</vt:lpstr>
      <vt:lpstr>'F5(駐車場以外)'!Print_Area</vt:lpstr>
      <vt:lpstr>表紙!Print_Area</vt:lpstr>
      <vt:lpstr>'F2'!Print_Titles</vt:lpstr>
      <vt:lpstr>'F3-1'!Print_Titles</vt:lpstr>
      <vt:lpstr>'F3-2'!Print_Titles</vt:lpstr>
      <vt:lpstr>'F4-3'!Print_Titles</vt:lpstr>
      <vt:lpstr>'F4-4'!Print_Titles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Kameyama Tomohiro</dc:creator>
  <cp:keywords>長期修繕計画</cp:keywords>
  <cp:lastModifiedBy>Kameyama Tomohiro</cp:lastModifiedBy>
  <cp:lastPrinted>2022-10-04T11:12:49Z</cp:lastPrinted>
  <dcterms:created xsi:type="dcterms:W3CDTF">2007-08-23T10:55:11Z</dcterms:created>
  <dcterms:modified xsi:type="dcterms:W3CDTF">2022-10-04T11:14:53Z</dcterms:modified>
</cp:coreProperties>
</file>