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knt02\Desktop\"/>
    </mc:Choice>
  </mc:AlternateContent>
  <xr:revisionPtr revIDLastSave="0" documentId="8_{0D51D683-66EA-4DE3-8A8F-DB39CC08A997}" xr6:coauthVersionLast="47" xr6:coauthVersionMax="47" xr10:uidLastSave="{00000000-0000-0000-0000-000000000000}"/>
  <bookViews>
    <workbookView xWindow="-108" yWindow="-108" windowWidth="23256" windowHeight="12456" tabRatio="760" xr2:uid="{DEEBC871-9055-423F-98F4-F8081B9064AA}"/>
  </bookViews>
  <sheets>
    <sheet name="理事会協力金アンケート" sheetId="1" r:id="rId1"/>
    <sheet name="管理規約変更案" sheetId="2" r:id="rId2"/>
    <sheet name="理事会 参加者 結果" sheetId="3" r:id="rId3"/>
    <sheet name="まとめ" sheetId="4" r:id="rId4"/>
    <sheet name="アンケート添付用" sheetId="5" r:id="rId5"/>
  </sheets>
  <definedNames>
    <definedName name="_xlnm._FilterDatabase" localSheetId="3" hidden="1">まとめ!$B$6:$L$76</definedName>
    <definedName name="_xlnm.Print_Area" localSheetId="4">アンケート添付用!$A$2:$BK$46</definedName>
    <definedName name="_xlnm.Print_Area" localSheetId="3">まとめ!$B$1:$P$76</definedName>
    <definedName name="_xlnm.Print_Area" localSheetId="1">管理規約変更案!$A$1:$F$36</definedName>
    <definedName name="_xlnm.Print_Area" localSheetId="2">'理事会 参加者 結果'!$B$2:$O$182</definedName>
    <definedName name="_xlnm.Print_Area" localSheetId="0">理事会協力金アンケート!$B$2:$Z$60</definedName>
    <definedName name="_xlnm.Print_Titles" localSheetId="4">アンケート添付用!$2:$4</definedName>
    <definedName name="_xlnm.Print_Titles" localSheetId="2">'理事会 参加者 結果'!$2:$13</definedName>
    <definedName name="_xlnm.Print_Titles" localSheetId="0">理事会協力金アンケート!$4:$5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 i="4" l="1"/>
  <c r="K74" i="4"/>
  <c r="J73" i="4"/>
  <c r="I73" i="4"/>
  <c r="K72" i="4"/>
  <c r="K71" i="4"/>
  <c r="J71" i="4"/>
  <c r="I71" i="4"/>
  <c r="I70" i="4"/>
  <c r="K70" i="4" s="1"/>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J40" i="4"/>
  <c r="I40" i="4"/>
  <c r="K39" i="4"/>
  <c r="K38" i="4"/>
  <c r="K37" i="4"/>
  <c r="K36" i="4"/>
  <c r="K35" i="4"/>
  <c r="K34" i="4"/>
  <c r="K33" i="4"/>
  <c r="K32" i="4"/>
  <c r="K31" i="4"/>
  <c r="K30" i="4"/>
  <c r="K29" i="4"/>
  <c r="J29" i="4"/>
  <c r="I29" i="4"/>
  <c r="K28" i="4"/>
  <c r="K27" i="4"/>
  <c r="K26" i="4"/>
  <c r="K25" i="4"/>
  <c r="K24" i="4"/>
  <c r="K23" i="4"/>
  <c r="K22" i="4"/>
  <c r="K21" i="4"/>
  <c r="K20" i="4"/>
  <c r="K19" i="4"/>
  <c r="K18" i="4"/>
  <c r="J18" i="4"/>
  <c r="I18" i="4"/>
  <c r="K17" i="4"/>
  <c r="J17" i="4"/>
  <c r="I17" i="4"/>
  <c r="K16" i="4"/>
  <c r="K15" i="4"/>
  <c r="K14" i="4"/>
  <c r="K13" i="4"/>
  <c r="K12" i="4"/>
  <c r="J11" i="4"/>
  <c r="J76" i="4" s="1"/>
  <c r="I11" i="4"/>
  <c r="K10" i="4"/>
  <c r="K9" i="4"/>
  <c r="K8" i="4"/>
  <c r="K7" i="4"/>
  <c r="H178" i="3"/>
  <c r="G178" i="3"/>
  <c r="N177" i="3"/>
  <c r="M177" i="3"/>
  <c r="L177" i="3"/>
  <c r="K177" i="3"/>
  <c r="J177" i="3"/>
  <c r="I177" i="3"/>
  <c r="I178" i="3" s="1"/>
  <c r="H177" i="3"/>
  <c r="G177" i="3"/>
  <c r="O177" i="3" s="1"/>
  <c r="N176" i="3"/>
  <c r="N178" i="3" s="1"/>
  <c r="M176" i="3"/>
  <c r="M178" i="3" s="1"/>
  <c r="L176" i="3"/>
  <c r="L178" i="3" s="1"/>
  <c r="K176" i="3"/>
  <c r="K178" i="3" s="1"/>
  <c r="J176" i="3"/>
  <c r="J178" i="3" s="1"/>
  <c r="I176" i="3"/>
  <c r="H176" i="3"/>
  <c r="G176" i="3"/>
  <c r="O176" i="3" s="1"/>
  <c r="E175" i="3"/>
  <c r="D175" i="3"/>
  <c r="F175" i="3" s="1"/>
  <c r="E174" i="3"/>
  <c r="F174" i="3" s="1"/>
  <c r="D174" i="3"/>
  <c r="F173" i="3"/>
  <c r="E173" i="3"/>
  <c r="D173" i="3"/>
  <c r="E172" i="3"/>
  <c r="D172" i="3"/>
  <c r="F172" i="3" s="1"/>
  <c r="F171" i="3"/>
  <c r="E171" i="3"/>
  <c r="D171" i="3"/>
  <c r="E170" i="3"/>
  <c r="D170" i="3"/>
  <c r="F170" i="3" s="1"/>
  <c r="E169" i="3"/>
  <c r="D169" i="3"/>
  <c r="F169" i="3" s="1"/>
  <c r="E168" i="3"/>
  <c r="F168" i="3" s="1"/>
  <c r="D168" i="3"/>
  <c r="E167" i="3"/>
  <c r="D167" i="3"/>
  <c r="F167" i="3" s="1"/>
  <c r="E166" i="3"/>
  <c r="F166" i="3" s="1"/>
  <c r="D166" i="3"/>
  <c r="I160" i="3"/>
  <c r="G160" i="3"/>
  <c r="N159" i="3"/>
  <c r="M159" i="3"/>
  <c r="L159" i="3"/>
  <c r="K159" i="3"/>
  <c r="J159" i="3"/>
  <c r="J160" i="3" s="1"/>
  <c r="I159" i="3"/>
  <c r="H159" i="3"/>
  <c r="H160" i="3" s="1"/>
  <c r="G159" i="3"/>
  <c r="O159" i="3" s="1"/>
  <c r="N158" i="3"/>
  <c r="N160" i="3" s="1"/>
  <c r="M158" i="3"/>
  <c r="M160" i="3" s="1"/>
  <c r="L158" i="3"/>
  <c r="L160" i="3" s="1"/>
  <c r="K158" i="3"/>
  <c r="K160" i="3" s="1"/>
  <c r="J158" i="3"/>
  <c r="I158" i="3"/>
  <c r="H158" i="3"/>
  <c r="G158" i="3"/>
  <c r="O158" i="3" s="1"/>
  <c r="E157" i="3"/>
  <c r="D157" i="3"/>
  <c r="F157" i="3" s="1"/>
  <c r="F156" i="3"/>
  <c r="E156" i="3"/>
  <c r="D156" i="3"/>
  <c r="F155" i="3"/>
  <c r="E155" i="3"/>
  <c r="D155" i="3"/>
  <c r="E154" i="3"/>
  <c r="D154" i="3"/>
  <c r="F154" i="3" s="1"/>
  <c r="E153" i="3"/>
  <c r="F153" i="3" s="1"/>
  <c r="D153" i="3"/>
  <c r="E152" i="3"/>
  <c r="D152" i="3"/>
  <c r="F152" i="3" s="1"/>
  <c r="E151" i="3"/>
  <c r="F151" i="3" s="1"/>
  <c r="D151" i="3"/>
  <c r="F150" i="3"/>
  <c r="E150" i="3"/>
  <c r="D150" i="3"/>
  <c r="E149" i="3"/>
  <c r="D149" i="3"/>
  <c r="F149" i="3" s="1"/>
  <c r="N142" i="3"/>
  <c r="M142" i="3"/>
  <c r="L142" i="3"/>
  <c r="K142" i="3"/>
  <c r="J142" i="3"/>
  <c r="I142" i="3"/>
  <c r="H142" i="3"/>
  <c r="G142" i="3"/>
  <c r="N141" i="3"/>
  <c r="M141" i="3"/>
  <c r="M143" i="3" s="1"/>
  <c r="L141" i="3"/>
  <c r="L143" i="3" s="1"/>
  <c r="K141" i="3"/>
  <c r="K143" i="3" s="1"/>
  <c r="J141" i="3"/>
  <c r="J143" i="3" s="1"/>
  <c r="I141" i="3"/>
  <c r="I143" i="3" s="1"/>
  <c r="H141" i="3"/>
  <c r="H143" i="3" s="1"/>
  <c r="G141" i="3"/>
  <c r="G143" i="3" s="1"/>
  <c r="F140" i="3"/>
  <c r="E140" i="3"/>
  <c r="D140" i="3"/>
  <c r="F139" i="3"/>
  <c r="E139" i="3"/>
  <c r="D139" i="3"/>
  <c r="E138" i="3"/>
  <c r="D138" i="3"/>
  <c r="F138" i="3" s="1"/>
  <c r="E137" i="3"/>
  <c r="F137" i="3" s="1"/>
  <c r="D137" i="3"/>
  <c r="E136" i="3"/>
  <c r="D136" i="3"/>
  <c r="F136" i="3" s="1"/>
  <c r="E135" i="3"/>
  <c r="F135" i="3" s="1"/>
  <c r="D135" i="3"/>
  <c r="F134" i="3"/>
  <c r="E134" i="3"/>
  <c r="D134" i="3"/>
  <c r="E133" i="3"/>
  <c r="D133" i="3"/>
  <c r="F133" i="3" s="1"/>
  <c r="F132" i="3"/>
  <c r="E132" i="3"/>
  <c r="D132" i="3"/>
  <c r="F131" i="3"/>
  <c r="E131" i="3"/>
  <c r="D131" i="3"/>
  <c r="E130" i="3"/>
  <c r="D130" i="3"/>
  <c r="F130" i="3" s="1"/>
  <c r="N124" i="3"/>
  <c r="M124" i="3"/>
  <c r="H124" i="3"/>
  <c r="N123" i="3"/>
  <c r="M123" i="3"/>
  <c r="L123" i="3"/>
  <c r="K123" i="3"/>
  <c r="J123" i="3"/>
  <c r="I123" i="3"/>
  <c r="I124" i="3" s="1"/>
  <c r="H123" i="3"/>
  <c r="G123" i="3"/>
  <c r="G124" i="3" s="1"/>
  <c r="N122" i="3"/>
  <c r="M122" i="3"/>
  <c r="L122" i="3"/>
  <c r="L124" i="3" s="1"/>
  <c r="K122" i="3"/>
  <c r="K124" i="3" s="1"/>
  <c r="J122" i="3"/>
  <c r="J124" i="3" s="1"/>
  <c r="I122" i="3"/>
  <c r="H122" i="3"/>
  <c r="G122" i="3"/>
  <c r="O122" i="3" s="1"/>
  <c r="E121" i="3"/>
  <c r="D121" i="3"/>
  <c r="F121" i="3" s="1"/>
  <c r="E120" i="3"/>
  <c r="F120" i="3" s="1"/>
  <c r="D120" i="3"/>
  <c r="F119" i="3"/>
  <c r="E119" i="3"/>
  <c r="D119" i="3"/>
  <c r="E118" i="3"/>
  <c r="D118" i="3"/>
  <c r="F118" i="3" s="1"/>
  <c r="F117" i="3"/>
  <c r="E117" i="3"/>
  <c r="D117" i="3"/>
  <c r="F116" i="3"/>
  <c r="E116" i="3"/>
  <c r="D116" i="3"/>
  <c r="E115" i="3"/>
  <c r="D115" i="3"/>
  <c r="F115" i="3" s="1"/>
  <c r="E114" i="3"/>
  <c r="F114" i="3" s="1"/>
  <c r="D114" i="3"/>
  <c r="E113" i="3"/>
  <c r="D113" i="3"/>
  <c r="F113" i="3" s="1"/>
  <c r="E112" i="3"/>
  <c r="F112" i="3" s="1"/>
  <c r="D112" i="3"/>
  <c r="F111" i="3"/>
  <c r="E111" i="3"/>
  <c r="D111" i="3"/>
  <c r="L104" i="3"/>
  <c r="J104" i="3"/>
  <c r="N103" i="3"/>
  <c r="M103" i="3"/>
  <c r="M104" i="3" s="1"/>
  <c r="L103" i="3"/>
  <c r="K103" i="3"/>
  <c r="K104" i="3" s="1"/>
  <c r="J103" i="3"/>
  <c r="I103" i="3"/>
  <c r="H103" i="3"/>
  <c r="G103" i="3"/>
  <c r="O103" i="3" s="1"/>
  <c r="N102" i="3"/>
  <c r="N104" i="3" s="1"/>
  <c r="M102" i="3"/>
  <c r="L102" i="3"/>
  <c r="K102" i="3"/>
  <c r="J102" i="3"/>
  <c r="I102" i="3"/>
  <c r="I104" i="3" s="1"/>
  <c r="H102" i="3"/>
  <c r="H104" i="3" s="1"/>
  <c r="G102" i="3"/>
  <c r="O102" i="3" s="1"/>
  <c r="F101" i="3"/>
  <c r="E101" i="3"/>
  <c r="D101" i="3"/>
  <c r="F100" i="3"/>
  <c r="E100" i="3"/>
  <c r="D100" i="3"/>
  <c r="E99" i="3"/>
  <c r="D99" i="3"/>
  <c r="F99" i="3" s="1"/>
  <c r="E98" i="3"/>
  <c r="F98" i="3" s="1"/>
  <c r="D98" i="3"/>
  <c r="E97" i="3"/>
  <c r="D97" i="3"/>
  <c r="F97" i="3" s="1"/>
  <c r="E96" i="3"/>
  <c r="F96" i="3" s="1"/>
  <c r="D96" i="3"/>
  <c r="F95" i="3"/>
  <c r="E95" i="3"/>
  <c r="D95" i="3"/>
  <c r="E94" i="3"/>
  <c r="D94" i="3"/>
  <c r="F94" i="3" s="1"/>
  <c r="F93" i="3"/>
  <c r="E93" i="3"/>
  <c r="D93" i="3"/>
  <c r="F92" i="3"/>
  <c r="E92" i="3"/>
  <c r="D92" i="3"/>
  <c r="L85" i="3"/>
  <c r="K85" i="3"/>
  <c r="L84" i="3"/>
  <c r="K84" i="3"/>
  <c r="J84" i="3"/>
  <c r="I84" i="3"/>
  <c r="H84" i="3"/>
  <c r="G84" i="3"/>
  <c r="M84" i="3" s="1"/>
  <c r="L83" i="3"/>
  <c r="K83" i="3"/>
  <c r="J83" i="3"/>
  <c r="J85" i="3" s="1"/>
  <c r="I83" i="3"/>
  <c r="I85" i="3" s="1"/>
  <c r="H83" i="3"/>
  <c r="H85" i="3" s="1"/>
  <c r="G83" i="3"/>
  <c r="G85" i="3" s="1"/>
  <c r="E82" i="3"/>
  <c r="D82" i="3"/>
  <c r="F82" i="3" s="1"/>
  <c r="E81" i="3"/>
  <c r="D81" i="3"/>
  <c r="F81" i="3" s="1"/>
  <c r="E80" i="3"/>
  <c r="F80" i="3" s="1"/>
  <c r="D80" i="3"/>
  <c r="E79" i="3"/>
  <c r="D79" i="3"/>
  <c r="F79" i="3" s="1"/>
  <c r="E78" i="3"/>
  <c r="F78" i="3" s="1"/>
  <c r="D78" i="3"/>
  <c r="F77" i="3"/>
  <c r="E77" i="3"/>
  <c r="D77" i="3"/>
  <c r="E76" i="3"/>
  <c r="D76" i="3"/>
  <c r="F76" i="3" s="1"/>
  <c r="F75" i="3"/>
  <c r="E75" i="3"/>
  <c r="D75" i="3"/>
  <c r="E74" i="3"/>
  <c r="D74" i="3"/>
  <c r="F74" i="3" s="1"/>
  <c r="E73" i="3"/>
  <c r="D73" i="3"/>
  <c r="F73" i="3" s="1"/>
  <c r="E72" i="3"/>
  <c r="F72" i="3" s="1"/>
  <c r="D72" i="3"/>
  <c r="H66" i="3"/>
  <c r="G66" i="3"/>
  <c r="J65" i="3"/>
  <c r="K65" i="3" s="1"/>
  <c r="I65" i="3"/>
  <c r="H65" i="3"/>
  <c r="G65" i="3"/>
  <c r="J64" i="3"/>
  <c r="J66" i="3" s="1"/>
  <c r="I64" i="3"/>
  <c r="I66" i="3" s="1"/>
  <c r="H64" i="3"/>
  <c r="G64" i="3"/>
  <c r="K64" i="3" s="1"/>
  <c r="E63" i="3"/>
  <c r="D63" i="3"/>
  <c r="F63" i="3" s="1"/>
  <c r="E62" i="3"/>
  <c r="D62" i="3"/>
  <c r="F62" i="3" s="1"/>
  <c r="E61" i="3"/>
  <c r="F61" i="3" s="1"/>
  <c r="D61" i="3"/>
  <c r="E60" i="3"/>
  <c r="D60" i="3"/>
  <c r="F60" i="3" s="1"/>
  <c r="E59" i="3"/>
  <c r="F59" i="3" s="1"/>
  <c r="D59" i="3"/>
  <c r="F58" i="3"/>
  <c r="E58" i="3"/>
  <c r="D58" i="3"/>
  <c r="E57" i="3"/>
  <c r="D57" i="3"/>
  <c r="F57" i="3" s="1"/>
  <c r="F56" i="3"/>
  <c r="E56" i="3"/>
  <c r="D56" i="3"/>
  <c r="E55" i="3"/>
  <c r="D55" i="3"/>
  <c r="F55" i="3" s="1"/>
  <c r="E54" i="3"/>
  <c r="D54" i="3"/>
  <c r="F54" i="3" s="1"/>
  <c r="K47" i="3"/>
  <c r="K48" i="3" s="1"/>
  <c r="J47" i="3"/>
  <c r="I47" i="3"/>
  <c r="L47" i="3" s="1"/>
  <c r="H47" i="3"/>
  <c r="G47" i="3"/>
  <c r="K46" i="3"/>
  <c r="J46" i="3"/>
  <c r="J48" i="3" s="1"/>
  <c r="I46" i="3"/>
  <c r="I48" i="3" s="1"/>
  <c r="H46" i="3"/>
  <c r="H48" i="3" s="1"/>
  <c r="G46" i="3"/>
  <c r="L46" i="3" s="1"/>
  <c r="E45" i="3"/>
  <c r="D45" i="3"/>
  <c r="F45" i="3" s="1"/>
  <c r="E44" i="3"/>
  <c r="D44" i="3"/>
  <c r="F44" i="3" s="1"/>
  <c r="E43" i="3"/>
  <c r="F43" i="3" s="1"/>
  <c r="D43" i="3"/>
  <c r="E42" i="3"/>
  <c r="D42" i="3"/>
  <c r="F42" i="3" s="1"/>
  <c r="E41" i="3"/>
  <c r="F41" i="3" s="1"/>
  <c r="D41" i="3"/>
  <c r="F40" i="3"/>
  <c r="E40" i="3"/>
  <c r="D40" i="3"/>
  <c r="E39" i="3"/>
  <c r="D39" i="3"/>
  <c r="F39" i="3" s="1"/>
  <c r="F38" i="3"/>
  <c r="E38" i="3"/>
  <c r="D38" i="3"/>
  <c r="E37" i="3"/>
  <c r="D37" i="3"/>
  <c r="F37" i="3" s="1"/>
  <c r="J31" i="3"/>
  <c r="I31" i="3"/>
  <c r="H31" i="3"/>
  <c r="G31" i="3"/>
  <c r="K31" i="3" s="1"/>
  <c r="J30" i="3"/>
  <c r="I30" i="3"/>
  <c r="H30" i="3"/>
  <c r="G30" i="3"/>
  <c r="K30" i="3" s="1"/>
  <c r="K29" i="3"/>
  <c r="J29" i="3"/>
  <c r="I29" i="3"/>
  <c r="H29" i="3"/>
  <c r="G29" i="3"/>
  <c r="E28" i="3"/>
  <c r="D28" i="3"/>
  <c r="F28" i="3" s="1"/>
  <c r="E27" i="3"/>
  <c r="D27" i="3"/>
  <c r="F27" i="3" s="1"/>
  <c r="E26" i="3"/>
  <c r="D26" i="3"/>
  <c r="F26" i="3" s="1"/>
  <c r="E25" i="3"/>
  <c r="D25" i="3"/>
  <c r="F25" i="3" s="1"/>
  <c r="E24" i="3"/>
  <c r="F24" i="3" s="1"/>
  <c r="D24" i="3"/>
  <c r="E23" i="3"/>
  <c r="D23" i="3"/>
  <c r="F23" i="3" s="1"/>
  <c r="E22" i="3"/>
  <c r="F22" i="3" s="1"/>
  <c r="D22" i="3"/>
  <c r="F21" i="3"/>
  <c r="E21" i="3"/>
  <c r="D21" i="3"/>
  <c r="E20" i="3"/>
  <c r="D20" i="3"/>
  <c r="F20" i="3" s="1"/>
  <c r="E19" i="3"/>
  <c r="D19" i="3"/>
  <c r="F19" i="3" s="1"/>
  <c r="M85" i="3" l="1"/>
  <c r="N143" i="3"/>
  <c r="O124" i="3"/>
  <c r="L73" i="4"/>
  <c r="K66" i="3"/>
  <c r="O160" i="3"/>
  <c r="O178" i="3"/>
  <c r="O123" i="3"/>
  <c r="K11" i="4"/>
  <c r="L70" i="4"/>
  <c r="I76" i="4"/>
  <c r="G48" i="3"/>
  <c r="L48" i="3" s="1"/>
  <c r="G104" i="3"/>
  <c r="O104" i="3" s="1"/>
  <c r="K73" i="4"/>
  <c r="M83" i="3"/>
  <c r="K76" i="4" l="1"/>
  <c r="L67" i="4"/>
  <c r="L63" i="4"/>
  <c r="L59" i="4"/>
  <c r="L55" i="4"/>
  <c r="L51" i="4"/>
  <c r="L47" i="4"/>
  <c r="L43" i="4"/>
  <c r="L36" i="4"/>
  <c r="L32" i="4"/>
  <c r="L25" i="4"/>
  <c r="L21" i="4"/>
  <c r="L15" i="4"/>
  <c r="L8" i="4"/>
  <c r="L66" i="4"/>
  <c r="L62" i="4"/>
  <c r="L58" i="4"/>
  <c r="L50" i="4"/>
  <c r="L42" i="4"/>
  <c r="L39" i="4"/>
  <c r="L28" i="4"/>
  <c r="L14" i="4"/>
  <c r="L7" i="4"/>
  <c r="L75" i="4"/>
  <c r="L69" i="4"/>
  <c r="L65" i="4"/>
  <c r="L61" i="4"/>
  <c r="L57" i="4"/>
  <c r="L53" i="4"/>
  <c r="L49" i="4"/>
  <c r="L45" i="4"/>
  <c r="L41" i="4"/>
  <c r="L38" i="4"/>
  <c r="L34" i="4"/>
  <c r="L30" i="4"/>
  <c r="L27" i="4"/>
  <c r="L23" i="4"/>
  <c r="L19" i="4"/>
  <c r="L13" i="4"/>
  <c r="L10" i="4"/>
  <c r="L74" i="4"/>
  <c r="L71" i="4"/>
  <c r="L68" i="4"/>
  <c r="L64" i="4"/>
  <c r="L60" i="4"/>
  <c r="L56" i="4"/>
  <c r="L52" i="4"/>
  <c r="L48" i="4"/>
  <c r="L44" i="4"/>
  <c r="L40" i="4"/>
  <c r="L37" i="4"/>
  <c r="L33" i="4"/>
  <c r="L29" i="4"/>
  <c r="L26" i="4"/>
  <c r="L22" i="4"/>
  <c r="L18" i="4"/>
  <c r="L16" i="4"/>
  <c r="L12" i="4"/>
  <c r="L9" i="4"/>
  <c r="L54" i="4"/>
  <c r="L46" i="4"/>
  <c r="L35" i="4"/>
  <c r="L31" i="4"/>
  <c r="L24" i="4"/>
  <c r="L20" i="4"/>
  <c r="L17" i="4"/>
  <c r="L72" i="4"/>
  <c r="L11" i="4"/>
  <c r="L76" i="4" l="1"/>
</calcChain>
</file>

<file path=xl/sharedStrings.xml><?xml version="1.0" encoding="utf-8"?>
<sst xmlns="http://schemas.openxmlformats.org/spreadsheetml/2006/main" count="1206" uniqueCount="256">
  <si>
    <t>・</t>
    <phoneticPr fontId="2"/>
  </si>
  <si>
    <t>)</t>
    <phoneticPr fontId="2"/>
  </si>
  <si>
    <t>※設問(各設問への丸付けと、意見もあれば記載願います。)： (　　　 　)号室、名前(　 　 　　　　　　　　)</t>
    <rPh sb="4" eb="5">
      <t>カク</t>
    </rPh>
    <rPh sb="5" eb="7">
      <t>セツモン</t>
    </rPh>
    <rPh sb="9" eb="10">
      <t>マル</t>
    </rPh>
    <rPh sb="14" eb="16">
      <t>イケン</t>
    </rPh>
    <phoneticPr fontId="2"/>
  </si>
  <si>
    <t>今回のアンケートから理事会の業務効率化の為、Microsoft Formsを使った電子アンケートでの回答も可能としました。</t>
    <rPh sb="0" eb="2">
      <t>コンカイ</t>
    </rPh>
    <rPh sb="10" eb="13">
      <t>リジカイ</t>
    </rPh>
    <rPh sb="14" eb="16">
      <t>ギョウム</t>
    </rPh>
    <rPh sb="16" eb="19">
      <t>コウリツカ</t>
    </rPh>
    <rPh sb="20" eb="21">
      <t>タメ</t>
    </rPh>
    <rPh sb="38" eb="39">
      <t>ツカ</t>
    </rPh>
    <rPh sb="41" eb="43">
      <t>デンシ</t>
    </rPh>
    <rPh sb="50" eb="52">
      <t>カイトウ</t>
    </rPh>
    <rPh sb="53" eb="55">
      <t>カノウ</t>
    </rPh>
    <phoneticPr fontId="2"/>
  </si>
  <si>
    <t>---------------------------------------- ✂ 切り取り線 ✂ --------------------------------------------------</t>
    <rPh sb="43" eb="44">
      <t>キ</t>
    </rPh>
    <rPh sb="45" eb="46">
      <t>ト</t>
    </rPh>
    <rPh sb="47" eb="48">
      <t>セン</t>
    </rPh>
    <phoneticPr fontId="2"/>
  </si>
  <si>
    <t xml:space="preserve"> プレシス本厚木コンフォート管理組合</t>
    <phoneticPr fontId="2"/>
  </si>
  <si>
    <t>◎理事会協力金のルール決定に向けての最終確認アンケートです。</t>
    <rPh sb="1" eb="7">
      <t>リジカイキョウリョクキン</t>
    </rPh>
    <rPh sb="11" eb="13">
      <t>ケッテイ</t>
    </rPh>
    <rPh sb="14" eb="15">
      <t>ム</t>
    </rPh>
    <rPh sb="18" eb="20">
      <t>サイシュウ</t>
    </rPh>
    <rPh sb="20" eb="22">
      <t>カクニン</t>
    </rPh>
    <phoneticPr fontId="2"/>
  </si>
  <si>
    <t>第1期～第9期まで輪番制1年周期で回していたが、理事会参加率が低い期も多数あり、</t>
    <rPh sb="0" eb="1">
      <t>ダイ</t>
    </rPh>
    <rPh sb="2" eb="3">
      <t>キ</t>
    </rPh>
    <rPh sb="4" eb="5">
      <t>ダイ</t>
    </rPh>
    <rPh sb="6" eb="7">
      <t>キ</t>
    </rPh>
    <rPh sb="9" eb="12">
      <t>リンバンセイ</t>
    </rPh>
    <rPh sb="13" eb="14">
      <t>ネン</t>
    </rPh>
    <rPh sb="14" eb="16">
      <t>シュウキ</t>
    </rPh>
    <rPh sb="17" eb="18">
      <t>マワ</t>
    </rPh>
    <rPh sb="24" eb="27">
      <t>リジカイ</t>
    </rPh>
    <rPh sb="27" eb="30">
      <t>サンカリツ</t>
    </rPh>
    <rPh sb="31" eb="32">
      <t>ヒク</t>
    </rPh>
    <rPh sb="33" eb="34">
      <t>キ</t>
    </rPh>
    <rPh sb="35" eb="37">
      <t>タスウ</t>
    </rPh>
    <phoneticPr fontId="2"/>
  </si>
  <si>
    <t>また、その中で一部の人へ管理組合業務が偏っている事を込めて、第9期第1回臨時総会で、</t>
    <rPh sb="12" eb="16">
      <t>カンリクミアイ</t>
    </rPh>
    <rPh sb="24" eb="25">
      <t>コト</t>
    </rPh>
    <rPh sb="26" eb="27">
      <t>コ</t>
    </rPh>
    <rPh sb="30" eb="31">
      <t>ダイ</t>
    </rPh>
    <rPh sb="32" eb="33">
      <t>キ</t>
    </rPh>
    <rPh sb="33" eb="34">
      <t>ダイ</t>
    </rPh>
    <rPh sb="35" eb="36">
      <t>カイ</t>
    </rPh>
    <rPh sb="36" eb="38">
      <t>リンジ</t>
    </rPh>
    <rPh sb="38" eb="40">
      <t>ソウカイ</t>
    </rPh>
    <phoneticPr fontId="2"/>
  </si>
  <si>
    <t>理事会の中で検討した結果、管理組合への自立を促す事を目的として、</t>
    <rPh sb="13" eb="15">
      <t>カンリ</t>
    </rPh>
    <rPh sb="15" eb="17">
      <t>クミアイ</t>
    </rPh>
    <rPh sb="19" eb="21">
      <t>ジリツ</t>
    </rPh>
    <rPh sb="22" eb="23">
      <t>ウナガ</t>
    </rPh>
    <rPh sb="24" eb="25">
      <t>コト</t>
    </rPh>
    <rPh sb="26" eb="28">
      <t>モクテキ</t>
    </rPh>
    <phoneticPr fontId="2"/>
  </si>
  <si>
    <t>また管理組合活動に貢献する方法として、①時間 or ②金銭のどちらかを負担する事としました。</t>
    <phoneticPr fontId="2"/>
  </si>
  <si>
    <t>＜一部書面意見に対する回答＞</t>
    <rPh sb="1" eb="3">
      <t>イチブ</t>
    </rPh>
    <rPh sb="3" eb="5">
      <t>ショメン</t>
    </rPh>
    <rPh sb="5" eb="7">
      <t>イケン</t>
    </rPh>
    <rPh sb="8" eb="9">
      <t>タイ</t>
    </rPh>
    <rPh sb="11" eb="13">
      <t>カイトウ</t>
    </rPh>
    <phoneticPr fontId="2"/>
  </si>
  <si>
    <t xml:space="preserve">金銭的協力を求めるのではなく、議決権を理事会に全て委任してもらうなど、経済的負担を強いない案を提案したい。 </t>
    <phoneticPr fontId="2"/>
  </si>
  <si>
    <t>管理組合活動に貢献する方法として、1.時間 or 2.金銭 以外で貢献出来る手段をフリーフォームで回答願います。</t>
    <rPh sb="0" eb="2">
      <t>カンリ</t>
    </rPh>
    <rPh sb="30" eb="32">
      <t>イガイ</t>
    </rPh>
    <rPh sb="33" eb="35">
      <t>コウケン</t>
    </rPh>
    <rPh sb="35" eb="37">
      <t>デキ</t>
    </rPh>
    <rPh sb="38" eb="40">
      <t>シュダン</t>
    </rPh>
    <rPh sb="49" eb="51">
      <t>カイトウ</t>
    </rPh>
    <rPh sb="51" eb="52">
      <t>ネガ</t>
    </rPh>
    <phoneticPr fontId="2"/>
  </si>
  <si>
    <t>【回答要望期限】：～2022年10月2日(日)</t>
    <rPh sb="1" eb="3">
      <t>カイトウ</t>
    </rPh>
    <rPh sb="3" eb="5">
      <t>ヨウボウ</t>
    </rPh>
    <rPh sb="5" eb="7">
      <t>キゲン</t>
    </rPh>
    <phoneticPr fontId="2"/>
  </si>
  <si>
    <t>通算の理事会参加回数3回以下の方が、約半分の48％(33/69)となっており、</t>
    <rPh sb="0" eb="2">
      <t>ツウサン</t>
    </rPh>
    <rPh sb="3" eb="6">
      <t>リジカイ</t>
    </rPh>
    <rPh sb="6" eb="8">
      <t>サンカ</t>
    </rPh>
    <rPh sb="8" eb="10">
      <t>カイスウ</t>
    </rPh>
    <rPh sb="11" eb="12">
      <t>カイ</t>
    </rPh>
    <rPh sb="12" eb="14">
      <t>イカ</t>
    </rPh>
    <rPh sb="15" eb="16">
      <t>カタ</t>
    </rPh>
    <rPh sb="18" eb="19">
      <t>ヤク</t>
    </rPh>
    <rPh sb="19" eb="21">
      <t>ハンブン</t>
    </rPh>
    <phoneticPr fontId="2"/>
  </si>
  <si>
    <t>賃借人含めて1度も理事会へ参加されていない方が、約1/4の25％(17/69戸)となっており、</t>
    <rPh sb="0" eb="3">
      <t>チンシャクニン</t>
    </rPh>
    <rPh sb="3" eb="4">
      <t>フク</t>
    </rPh>
    <rPh sb="7" eb="8">
      <t>ド</t>
    </rPh>
    <rPh sb="9" eb="12">
      <t>リジカイ</t>
    </rPh>
    <rPh sb="13" eb="15">
      <t>サンカ</t>
    </rPh>
    <rPh sb="21" eb="22">
      <t>カタ</t>
    </rPh>
    <rPh sb="24" eb="25">
      <t>ヤク</t>
    </rPh>
    <rPh sb="38" eb="39">
      <t>ト</t>
    </rPh>
    <phoneticPr fontId="2"/>
  </si>
  <si>
    <t>→回答：理事会としては、管理組合運営に関心が無くなる方向でのルール変更は予定しておりません。</t>
    <rPh sb="1" eb="3">
      <t>カイトウ</t>
    </rPh>
    <rPh sb="4" eb="7">
      <t>リジカイ</t>
    </rPh>
    <rPh sb="12" eb="16">
      <t>カンリクミアイ</t>
    </rPh>
    <rPh sb="16" eb="18">
      <t>ウンエイ</t>
    </rPh>
    <rPh sb="19" eb="21">
      <t>カンシン</t>
    </rPh>
    <rPh sb="22" eb="23">
      <t>ナ</t>
    </rPh>
    <rPh sb="26" eb="28">
      <t>ホウコウ</t>
    </rPh>
    <rPh sb="33" eb="35">
      <t>ヘンコウ</t>
    </rPh>
    <rPh sb="36" eb="38">
      <t>ヨテイ</t>
    </rPh>
    <phoneticPr fontId="2"/>
  </si>
  <si>
    <t>a. Yes(妥当である)</t>
    <rPh sb="7" eb="9">
      <t>ダトウ</t>
    </rPh>
    <phoneticPr fontId="2"/>
  </si>
  <si>
    <t>b. No(5,000円以上必要)</t>
    <rPh sb="11" eb="12">
      <t>エン</t>
    </rPh>
    <rPh sb="12" eb="14">
      <t>イジョウ</t>
    </rPh>
    <rPh sb="14" eb="16">
      <t>ヒツヨウ</t>
    </rPh>
    <phoneticPr fontId="2"/>
  </si>
  <si>
    <t>c. No(5,000円以下で十分)</t>
    <rPh sb="11" eb="12">
      <t>エン</t>
    </rPh>
    <rPh sb="12" eb="14">
      <t>イカ</t>
    </rPh>
    <rPh sb="15" eb="17">
      <t>ジュウブン</t>
    </rPh>
    <phoneticPr fontId="2"/>
  </si>
  <si>
    <t>d. その他 (</t>
    <rPh sb="5" eb="6">
      <t>タ</t>
    </rPh>
    <phoneticPr fontId="2"/>
  </si>
  <si>
    <t>協力金を徴収する実行性はあるのか？</t>
    <rPh sb="0" eb="3">
      <t>キョウリョクキン</t>
    </rPh>
    <rPh sb="4" eb="6">
      <t>チョウシュウ</t>
    </rPh>
    <rPh sb="8" eb="10">
      <t>ジッコウ</t>
    </rPh>
    <rPh sb="10" eb="11">
      <t>セイ</t>
    </rPh>
    <phoneticPr fontId="2"/>
  </si>
  <si>
    <t>→回答：2ページ目に管理規約変更の素案を作成しましたので、内容をご確認下さい。</t>
    <rPh sb="1" eb="3">
      <t>カイトウ</t>
    </rPh>
    <rPh sb="8" eb="9">
      <t>メ</t>
    </rPh>
    <rPh sb="10" eb="12">
      <t>カンリ</t>
    </rPh>
    <rPh sb="12" eb="14">
      <t>キヤク</t>
    </rPh>
    <rPh sb="14" eb="16">
      <t>ヘンコウ</t>
    </rPh>
    <rPh sb="17" eb="19">
      <t>ソアン</t>
    </rPh>
    <rPh sb="20" eb="22">
      <t>サクセイ</t>
    </rPh>
    <rPh sb="29" eb="31">
      <t>ナイヨウ</t>
    </rPh>
    <rPh sb="33" eb="35">
      <t>カクニン</t>
    </rPh>
    <rPh sb="35" eb="36">
      <t>クダ</t>
    </rPh>
    <phoneticPr fontId="2"/>
  </si>
  <si>
    <t>※尚、大変申し訳ありませんが、一度も理事会参加された事の無い方の意見は、基本的に意見を反映させる予定はありません。</t>
    <rPh sb="1" eb="2">
      <t>ナオ</t>
    </rPh>
    <rPh sb="3" eb="5">
      <t>タイヘン</t>
    </rPh>
    <rPh sb="5" eb="6">
      <t>モウ</t>
    </rPh>
    <rPh sb="7" eb="8">
      <t>ワケ</t>
    </rPh>
    <rPh sb="15" eb="17">
      <t>イチド</t>
    </rPh>
    <rPh sb="18" eb="21">
      <t>リジカイ</t>
    </rPh>
    <rPh sb="21" eb="23">
      <t>サンカ</t>
    </rPh>
    <rPh sb="26" eb="27">
      <t>コト</t>
    </rPh>
    <rPh sb="28" eb="29">
      <t>ナ</t>
    </rPh>
    <rPh sb="30" eb="31">
      <t>カタ</t>
    </rPh>
    <rPh sb="32" eb="34">
      <t>イケン</t>
    </rPh>
    <rPh sb="36" eb="39">
      <t>キホンテキ</t>
    </rPh>
    <rPh sb="40" eb="42">
      <t>イケン</t>
    </rPh>
    <rPh sb="43" eb="45">
      <t>ハンエイ</t>
    </rPh>
    <rPh sb="48" eb="50">
      <t>ヨテイ</t>
    </rPh>
    <phoneticPr fontId="2"/>
  </si>
  <si>
    <t>【変更点】</t>
    <rPh sb="1" eb="3">
      <t>ヘンコウ</t>
    </rPh>
    <rPh sb="3" eb="4">
      <t>テン</t>
    </rPh>
    <phoneticPr fontId="2"/>
  </si>
  <si>
    <r>
      <t>(</t>
    </r>
    <r>
      <rPr>
        <b/>
        <u/>
        <sz val="10"/>
        <color rgb="FFFF0000"/>
        <rFont val="Meiryo UI"/>
        <family val="3"/>
        <charset val="128"/>
      </rPr>
      <t>下線部分</t>
    </r>
    <r>
      <rPr>
        <sz val="10"/>
        <color theme="1"/>
        <rFont val="Meiryo UI"/>
        <family val="3"/>
        <charset val="128"/>
      </rPr>
      <t>が今回の改正部分)　　</t>
    </r>
    <rPh sb="1" eb="3">
      <t>カセン</t>
    </rPh>
    <rPh sb="3" eb="5">
      <t>ブブン</t>
    </rPh>
    <rPh sb="6" eb="8">
      <t>コンカイ</t>
    </rPh>
    <rPh sb="9" eb="11">
      <t>カイセイ</t>
    </rPh>
    <rPh sb="11" eb="13">
      <t>ブブン</t>
    </rPh>
    <phoneticPr fontId="2"/>
  </si>
  <si>
    <t>現在(第9期第1回臨時総会)</t>
    <rPh sb="0" eb="2">
      <t>ゲンザイ</t>
    </rPh>
    <rPh sb="3" eb="4">
      <t>ダイ</t>
    </rPh>
    <rPh sb="5" eb="6">
      <t>キ</t>
    </rPh>
    <rPh sb="6" eb="7">
      <t>ダイ</t>
    </rPh>
    <rPh sb="8" eb="9">
      <t>カイ</t>
    </rPh>
    <rPh sb="9" eb="11">
      <t>リンジ</t>
    </rPh>
    <rPh sb="11" eb="13">
      <t>ソウカイ</t>
    </rPh>
    <phoneticPr fontId="2"/>
  </si>
  <si>
    <t>変更理由</t>
    <rPh sb="0" eb="2">
      <t>ヘンコウ</t>
    </rPh>
    <rPh sb="2" eb="4">
      <t>リユウ</t>
    </rPh>
    <phoneticPr fontId="2"/>
  </si>
  <si>
    <t>（管理費等）</t>
    <phoneticPr fontId="2"/>
  </si>
  <si>
    <t>（管理費等）</t>
  </si>
  <si>
    <t>第２５条 区分所有者は、敷地及び共用部分等の管理に要する経費に充てるため、</t>
    <phoneticPr fontId="2"/>
  </si>
  <si>
    <t>第２５条 区分所有者は、敷地及び共用部分等の管理に要する経費に充てるため、</t>
  </si>
  <si>
    <t>　次の費用（以下「管理費等」という。）を管理組合に納入しなければならない。 　</t>
    <phoneticPr fontId="2"/>
  </si>
  <si>
    <t>　次の費用（以下「管理費等」という。）を管理組合に納入しなければならない。 　</t>
  </si>
  <si>
    <t>一 管理費</t>
    <phoneticPr fontId="2"/>
  </si>
  <si>
    <t>一 管理費</t>
  </si>
  <si>
    <t>二 修繕積立金</t>
    <phoneticPr fontId="2"/>
  </si>
  <si>
    <t>二 修繕積立金</t>
  </si>
  <si>
    <t>２ 管理費等の額については、各区分所有者の共用部分の共有持分に応じて算出するものとする。</t>
    <phoneticPr fontId="2"/>
  </si>
  <si>
    <t>２ 管理費等の額については、各区分所有者の共用部分の共有持分に応じて算出するものとする。</t>
  </si>
  <si>
    <t>（理事会協力金）</t>
    <rPh sb="1" eb="4">
      <t>リジカイ</t>
    </rPh>
    <phoneticPr fontId="2"/>
  </si>
  <si>
    <t>協力金徴収を管理規約でルール化し、</t>
    <rPh sb="0" eb="5">
      <t>キョウリョクキンチョウシュウ</t>
    </rPh>
    <rPh sb="6" eb="10">
      <t>カンリキヤク</t>
    </rPh>
    <rPh sb="14" eb="15">
      <t>カ</t>
    </rPh>
    <phoneticPr fontId="2"/>
  </si>
  <si>
    <t>管理会社の口座振替で、確実に徴収出来るようにしている。</t>
    <rPh sb="0" eb="2">
      <t>カンリ</t>
    </rPh>
    <rPh sb="2" eb="4">
      <t>カイシャ</t>
    </rPh>
    <rPh sb="5" eb="9">
      <t>コウザフリカエ</t>
    </rPh>
    <rPh sb="11" eb="13">
      <t>カクジツ</t>
    </rPh>
    <phoneticPr fontId="2"/>
  </si>
  <si>
    <t>総会が定める額の理事会協力金を管理組合に納入しなければならない。</t>
    <rPh sb="8" eb="11">
      <t>リジカイ</t>
    </rPh>
    <phoneticPr fontId="2"/>
  </si>
  <si>
    <t>第３節 役 員</t>
  </si>
  <si>
    <t>第３節 役 員</t>
    <phoneticPr fontId="2"/>
  </si>
  <si>
    <t>（役員）</t>
    <phoneticPr fontId="2"/>
  </si>
  <si>
    <t>　第３５条 管理組合に次の役員を置く。</t>
    <phoneticPr fontId="2"/>
  </si>
  <si>
    <t>　一 理事長</t>
    <phoneticPr fontId="2"/>
  </si>
  <si>
    <t>　二 副理事長 １名</t>
    <phoneticPr fontId="2"/>
  </si>
  <si>
    <t xml:space="preserve">　三 会計担当理事 １名 </t>
    <phoneticPr fontId="2"/>
  </si>
  <si>
    <t>　四 理事（理事長、副理事長、会計担当理事を含む。以下同じ。）９名</t>
    <phoneticPr fontId="2"/>
  </si>
  <si>
    <r>
      <t>　四 理事（理事長、副理事長、会計担当理事を含む。以下同じ。）９名</t>
    </r>
    <r>
      <rPr>
        <b/>
        <u/>
        <sz val="10"/>
        <color rgb="FFFF0000"/>
        <rFont val="Meiryo UI"/>
        <family val="3"/>
        <charset val="128"/>
      </rPr>
      <t>までとする。</t>
    </r>
    <phoneticPr fontId="2"/>
  </si>
  <si>
    <t>理事：9人＋監事：1人＝10人で、</t>
    <rPh sb="0" eb="2">
      <t>リジ</t>
    </rPh>
    <rPh sb="4" eb="5">
      <t>ニン</t>
    </rPh>
    <rPh sb="6" eb="8">
      <t>カンジ</t>
    </rPh>
    <rPh sb="10" eb="11">
      <t>ヒト</t>
    </rPh>
    <rPh sb="14" eb="15">
      <t>ニン</t>
    </rPh>
    <phoneticPr fontId="2"/>
  </si>
  <si>
    <t>　五 監事 １名</t>
    <phoneticPr fontId="2"/>
  </si>
  <si>
    <t>役員は全員で10人前提としているが、</t>
    <rPh sb="0" eb="2">
      <t>ヤクイン</t>
    </rPh>
    <rPh sb="3" eb="5">
      <t>ゼンイン</t>
    </rPh>
    <rPh sb="8" eb="9">
      <t>ニン</t>
    </rPh>
    <rPh sb="9" eb="11">
      <t>ゼンテイ</t>
    </rPh>
    <phoneticPr fontId="2"/>
  </si>
  <si>
    <t>　２ 理事は、当マンションの組合員及び組合員の推薦を受け</t>
    <phoneticPr fontId="2"/>
  </si>
  <si>
    <t>役員に欠員が出た場合を想定して、一部記載内容を修正する。</t>
    <rPh sb="0" eb="2">
      <t>ヤクイン</t>
    </rPh>
    <rPh sb="16" eb="18">
      <t>イチブ</t>
    </rPh>
    <phoneticPr fontId="2"/>
  </si>
  <si>
    <t>　　　理事会の承認を得た占有者のうちから、理事長及び監事は、</t>
    <phoneticPr fontId="2"/>
  </si>
  <si>
    <t>(→第9期第1回臨時総会の組合員指摘内容に対する修正内容)</t>
    <rPh sb="2" eb="3">
      <t>ダイ</t>
    </rPh>
    <rPh sb="4" eb="5">
      <t>キ</t>
    </rPh>
    <rPh sb="5" eb="6">
      <t>ダイ</t>
    </rPh>
    <rPh sb="7" eb="8">
      <t>カイ</t>
    </rPh>
    <rPh sb="8" eb="12">
      <t>リンジソウカイ</t>
    </rPh>
    <rPh sb="13" eb="16">
      <t>クミアイイン</t>
    </rPh>
    <rPh sb="16" eb="18">
      <t>シテキ</t>
    </rPh>
    <rPh sb="18" eb="20">
      <t>ナイヨウ</t>
    </rPh>
    <rPh sb="21" eb="22">
      <t>タイ</t>
    </rPh>
    <rPh sb="24" eb="26">
      <t>シュウセイ</t>
    </rPh>
    <rPh sb="26" eb="28">
      <t>ナイヨウ</t>
    </rPh>
    <phoneticPr fontId="2"/>
  </si>
  <si>
    <t>　　　当マンションに現に居住する組合員のうちから、総会で選任し、又は解任する</t>
    <phoneticPr fontId="2"/>
  </si>
  <si>
    <t>　３ 理事及び監事の選出は輪番制を基本とし、立候補または推薦があった場合は、</t>
    <phoneticPr fontId="2"/>
  </si>
  <si>
    <t>　　　理事会の承認を得て、総会で選任し、又は解任する。</t>
    <phoneticPr fontId="2"/>
  </si>
  <si>
    <r>
      <rPr>
        <b/>
        <sz val="10"/>
        <color rgb="FFFF0000"/>
        <rFont val="Meiryo UI"/>
        <family val="3"/>
        <charset val="128"/>
      </rPr>
      <t>　</t>
    </r>
    <r>
      <rPr>
        <b/>
        <u/>
        <sz val="10"/>
        <color rgb="FFFF0000"/>
        <rFont val="Meiryo UI"/>
        <family val="3"/>
        <charset val="128"/>
      </rPr>
      <t>４ 第２項、第３項により、役員候補になる事が出来ない役員</t>
    </r>
    <rPh sb="3" eb="4">
      <t>ダイ</t>
    </rPh>
    <rPh sb="5" eb="6">
      <t>コウ</t>
    </rPh>
    <rPh sb="7" eb="8">
      <t>ダイ</t>
    </rPh>
    <rPh sb="9" eb="10">
      <t>コウ</t>
    </rPh>
    <rPh sb="21" eb="22">
      <t>コト</t>
    </rPh>
    <rPh sb="23" eb="25">
      <t>デキ</t>
    </rPh>
    <rPh sb="27" eb="29">
      <t>ヤクイン</t>
    </rPh>
    <phoneticPr fontId="2"/>
  </si>
  <si>
    <t>理事会へ物理的に参加出来ない方や</t>
    <rPh sb="0" eb="3">
      <t>リジカイ</t>
    </rPh>
    <rPh sb="4" eb="7">
      <t>ブツリテキ</t>
    </rPh>
    <rPh sb="8" eb="10">
      <t>サンカ</t>
    </rPh>
    <rPh sb="10" eb="12">
      <t>デキ</t>
    </rPh>
    <rPh sb="14" eb="15">
      <t>カタ</t>
    </rPh>
    <phoneticPr fontId="2"/>
  </si>
  <si>
    <r>
      <rPr>
        <b/>
        <sz val="10"/>
        <color rgb="FFFF0000"/>
        <rFont val="Meiryo UI"/>
        <family val="3"/>
        <charset val="128"/>
      </rPr>
      <t>　　　</t>
    </r>
    <r>
      <rPr>
        <b/>
        <u/>
        <sz val="10"/>
        <color rgb="FFFF0000"/>
        <rFont val="Meiryo UI"/>
        <family val="3"/>
        <charset val="128"/>
      </rPr>
      <t>及び理事会参加率が低い役員に対しては、</t>
    </r>
    <phoneticPr fontId="2"/>
  </si>
  <si>
    <t>高齢で理事会参加出来ない方と、理事会参加率が低い方から、</t>
    <rPh sb="15" eb="18">
      <t>リジカイ</t>
    </rPh>
    <rPh sb="18" eb="21">
      <t>サンカリツ</t>
    </rPh>
    <rPh sb="22" eb="23">
      <t>ヒク</t>
    </rPh>
    <rPh sb="24" eb="25">
      <t>カタ</t>
    </rPh>
    <phoneticPr fontId="2"/>
  </si>
  <si>
    <r>
      <rPr>
        <b/>
        <sz val="10"/>
        <color rgb="FFFF0000"/>
        <rFont val="Meiryo UI"/>
        <family val="3"/>
        <charset val="128"/>
      </rPr>
      <t>　　　</t>
    </r>
    <r>
      <rPr>
        <b/>
        <u/>
        <sz val="10"/>
        <color rgb="FFFF0000"/>
        <rFont val="Meiryo UI"/>
        <family val="3"/>
        <charset val="128"/>
      </rPr>
      <t>管理組合は、総会の決議により、理事会協力金を賦課することができる。</t>
    </r>
    <rPh sb="18" eb="21">
      <t>リジカイ</t>
    </rPh>
    <rPh sb="23" eb="24">
      <t>キン</t>
    </rPh>
    <phoneticPr fontId="2"/>
  </si>
  <si>
    <t>協力金を貰う記載としており、</t>
    <rPh sb="0" eb="3">
      <t>キョウリョクキン</t>
    </rPh>
    <rPh sb="4" eb="5">
      <t>モラ</t>
    </rPh>
    <rPh sb="6" eb="8">
      <t>キサイ</t>
    </rPh>
    <phoneticPr fontId="2"/>
  </si>
  <si>
    <r>
      <rPr>
        <b/>
        <sz val="10"/>
        <color rgb="FFFF0000"/>
        <rFont val="Meiryo UI"/>
        <family val="3"/>
        <charset val="128"/>
      </rPr>
      <t>　　　</t>
    </r>
    <r>
      <rPr>
        <b/>
        <u/>
        <sz val="10"/>
        <color rgb="FFFF0000"/>
        <rFont val="Meiryo UI"/>
        <family val="3"/>
        <charset val="128"/>
      </rPr>
      <t>この場合において、理事会協力金は、管理費会計に充当する。</t>
    </r>
    <rPh sb="12" eb="15">
      <t>リジカイ</t>
    </rPh>
    <rPh sb="17" eb="18">
      <t>キン</t>
    </rPh>
    <phoneticPr fontId="2"/>
  </si>
  <si>
    <t>詳細なルールは総会決議で、ある程度自由度を持たせておく。</t>
    <phoneticPr fontId="2"/>
  </si>
  <si>
    <t xml:space="preserve">　４ 理事長、副理事長は、理事の互選により選任し、又は解任する。 </t>
    <phoneticPr fontId="2"/>
  </si>
  <si>
    <r>
      <t>　</t>
    </r>
    <r>
      <rPr>
        <b/>
        <u/>
        <sz val="10"/>
        <color rgb="FFFF0000"/>
        <rFont val="Meiryo UI"/>
        <family val="3"/>
        <charset val="128"/>
      </rPr>
      <t>5</t>
    </r>
    <r>
      <rPr>
        <sz val="10"/>
        <rFont val="Meiryo UI"/>
        <family val="3"/>
        <charset val="128"/>
      </rPr>
      <t xml:space="preserve"> 理事長、副理事長は、理事の互選により選任し、又は解任する。 </t>
    </r>
    <phoneticPr fontId="2"/>
  </si>
  <si>
    <t>変更後(第9期第2回臨時総会に提案予定)</t>
    <rPh sb="0" eb="2">
      <t>ヘンコウ</t>
    </rPh>
    <rPh sb="2" eb="3">
      <t>ゴ</t>
    </rPh>
    <rPh sb="15" eb="17">
      <t>テイアン</t>
    </rPh>
    <rPh sb="17" eb="19">
      <t>ヨテイ</t>
    </rPh>
    <phoneticPr fontId="2"/>
  </si>
  <si>
    <t>No.3：第9期第1回臨時総会 第4号議案 理事会役員協力金制度追加承認の件に対して、</t>
    <rPh sb="16" eb="17">
      <t>ダイ</t>
    </rPh>
    <rPh sb="18" eb="19">
      <t>ゴウ</t>
    </rPh>
    <rPh sb="19" eb="21">
      <t>ギアン</t>
    </rPh>
    <rPh sb="22" eb="25">
      <t>リジカイ</t>
    </rPh>
    <rPh sb="25" eb="27">
      <t>ヤクイン</t>
    </rPh>
    <rPh sb="27" eb="30">
      <t>キョウリョクキン</t>
    </rPh>
    <rPh sb="30" eb="32">
      <t>セイド</t>
    </rPh>
    <rPh sb="32" eb="34">
      <t>ツイカ</t>
    </rPh>
    <rPh sb="34" eb="36">
      <t>ショウニン</t>
    </rPh>
    <rPh sb="37" eb="38">
      <t>ケン</t>
    </rPh>
    <rPh sb="39" eb="40">
      <t>タイ</t>
    </rPh>
    <phoneticPr fontId="2"/>
  </si>
  <si>
    <t>No.4：第9期第1回臨時総会 第4号議案 理事会役員協力金制度追加承認の件に対して、</t>
    <phoneticPr fontId="2"/>
  </si>
  <si>
    <t>No.5：第9期第1回臨時総会 第4号議案 理事会役員協力金制度追加承認の件に対して、</t>
    <phoneticPr fontId="2"/>
  </si>
  <si>
    <t>＜アンケートの背景・目的＞</t>
    <rPh sb="7" eb="9">
      <t>ハイケイ</t>
    </rPh>
    <rPh sb="10" eb="12">
      <t>モクテキ</t>
    </rPh>
    <phoneticPr fontId="2"/>
  </si>
  <si>
    <t>第3号議案：輪番制の理事会参加範囲の拡大、第4号議案：協力金の設定を議案としたが、</t>
    <phoneticPr fontId="2"/>
  </si>
  <si>
    <t>総会内で一部懸念事項が出た事から総会の議案を保留にして、改めてアンケートを実施する事としました。</t>
    <rPh sb="0" eb="2">
      <t>ソウカイ</t>
    </rPh>
    <rPh sb="2" eb="3">
      <t>ナイ</t>
    </rPh>
    <rPh sb="4" eb="6">
      <t>イチブ</t>
    </rPh>
    <rPh sb="6" eb="10">
      <t>ケネンジコウ</t>
    </rPh>
    <rPh sb="11" eb="12">
      <t>デ</t>
    </rPh>
    <rPh sb="13" eb="14">
      <t>コト</t>
    </rPh>
    <phoneticPr fontId="2"/>
  </si>
  <si>
    <t>議決権行使としては半数であり、半数以上の合意は得られたが、第4号議案：協力金の設定の部分で、</t>
    <rPh sb="0" eb="5">
      <t>ギケツケンコウシ</t>
    </rPh>
    <rPh sb="9" eb="11">
      <t>ハンスウ</t>
    </rPh>
    <rPh sb="29" eb="30">
      <t>ダイ</t>
    </rPh>
    <rPh sb="31" eb="32">
      <t>ゴウ</t>
    </rPh>
    <rPh sb="32" eb="34">
      <t>ギアン</t>
    </rPh>
    <phoneticPr fontId="2"/>
  </si>
  <si>
    <t>その他 No.3,No.4以外でのルール関係で提案がありましたら、フリーフォームで回答願います。</t>
    <rPh sb="2" eb="3">
      <t>タ</t>
    </rPh>
    <rPh sb="13" eb="15">
      <t>イガイ</t>
    </rPh>
    <rPh sb="20" eb="22">
      <t>カンケイ</t>
    </rPh>
    <rPh sb="23" eb="25">
      <t>テイアン</t>
    </rPh>
    <rPh sb="41" eb="43">
      <t>カイトウ</t>
    </rPh>
    <rPh sb="43" eb="44">
      <t>ネガ</t>
    </rPh>
    <phoneticPr fontId="2"/>
  </si>
  <si>
    <t>右記、QRコードから、Formsのアンケートで回答する事も可能です。</t>
    <rPh sb="0" eb="2">
      <t>ウキ</t>
    </rPh>
    <rPh sb="23" eb="25">
      <t>カイトウ</t>
    </rPh>
    <rPh sb="27" eb="28">
      <t>コト</t>
    </rPh>
    <rPh sb="29" eb="31">
      <t>カノウ</t>
    </rPh>
    <phoneticPr fontId="2"/>
  </si>
  <si>
    <t>https://forms.office.com/r/RCLvDEPtMG</t>
  </si>
  <si>
    <t>※理事会 輪番制 参加有無 確認用資料  (第1期~第9期途中まで) 2022年9月12日時点</t>
    <rPh sb="1" eb="4">
      <t>リジカイ</t>
    </rPh>
    <rPh sb="5" eb="8">
      <t>リンバンセイ</t>
    </rPh>
    <rPh sb="9" eb="11">
      <t>サンカ</t>
    </rPh>
    <rPh sb="11" eb="13">
      <t>ウム</t>
    </rPh>
    <rPh sb="14" eb="16">
      <t>カクニン</t>
    </rPh>
    <rPh sb="16" eb="17">
      <t>ヨウ</t>
    </rPh>
    <rPh sb="17" eb="19">
      <t>シリョウ</t>
    </rPh>
    <phoneticPr fontId="2"/>
  </si>
  <si>
    <t>輪番表(現状)</t>
    <rPh sb="0" eb="2">
      <t>リンバン</t>
    </rPh>
    <rPh sb="2" eb="3">
      <t>ヒョウ</t>
    </rPh>
    <rPh sb="4" eb="6">
      <t>ゲンジョウ</t>
    </rPh>
    <phoneticPr fontId="2"/>
  </si>
  <si>
    <t>第1期</t>
    <rPh sb="0" eb="1">
      <t>ダイ</t>
    </rPh>
    <rPh sb="2" eb="3">
      <t>キ</t>
    </rPh>
    <phoneticPr fontId="2"/>
  </si>
  <si>
    <t>第2期</t>
    <rPh sb="0" eb="1">
      <t>ダイ</t>
    </rPh>
    <rPh sb="2" eb="3">
      <t>キ</t>
    </rPh>
    <phoneticPr fontId="2"/>
  </si>
  <si>
    <t>第3期</t>
    <rPh sb="0" eb="1">
      <t>ダイ</t>
    </rPh>
    <rPh sb="2" eb="3">
      <t>キ</t>
    </rPh>
    <phoneticPr fontId="2"/>
  </si>
  <si>
    <t>第4期</t>
    <rPh sb="0" eb="1">
      <t>ダイ</t>
    </rPh>
    <rPh sb="2" eb="3">
      <t>キ</t>
    </rPh>
    <phoneticPr fontId="2"/>
  </si>
  <si>
    <t>第5期</t>
    <rPh sb="0" eb="1">
      <t>ダイ</t>
    </rPh>
    <rPh sb="2" eb="3">
      <t>キ</t>
    </rPh>
    <phoneticPr fontId="2"/>
  </si>
  <si>
    <t>第6期</t>
    <rPh sb="0" eb="1">
      <t>ダイ</t>
    </rPh>
    <rPh sb="2" eb="3">
      <t>キ</t>
    </rPh>
    <phoneticPr fontId="2"/>
  </si>
  <si>
    <t>第7期</t>
    <rPh sb="0" eb="1">
      <t>ダイ</t>
    </rPh>
    <rPh sb="2" eb="3">
      <t>キ</t>
    </rPh>
    <phoneticPr fontId="2"/>
  </si>
  <si>
    <t>第8期</t>
    <rPh sb="0" eb="1">
      <t>ダイ</t>
    </rPh>
    <rPh sb="2" eb="3">
      <t>キ</t>
    </rPh>
    <phoneticPr fontId="2"/>
  </si>
  <si>
    <t>第9期</t>
    <rPh sb="0" eb="1">
      <t>ダイ</t>
    </rPh>
    <rPh sb="2" eb="3">
      <t>キ</t>
    </rPh>
    <phoneticPr fontId="2"/>
  </si>
  <si>
    <t>：理事会出席者 4人以下のケース</t>
    <rPh sb="1" eb="4">
      <t>リジカイ</t>
    </rPh>
    <rPh sb="4" eb="7">
      <t>シュッセキシャ</t>
    </rPh>
    <rPh sb="9" eb="10">
      <t>ニン</t>
    </rPh>
    <rPh sb="10" eb="12">
      <t>イカ</t>
    </rPh>
    <phoneticPr fontId="2"/>
  </si>
  <si>
    <t>理事会参加</t>
    <rPh sb="0" eb="3">
      <t>リジカイ</t>
    </rPh>
    <rPh sb="3" eb="5">
      <t>サンカ</t>
    </rPh>
    <phoneticPr fontId="2"/>
  </si>
  <si>
    <t>理事会実施日</t>
    <rPh sb="0" eb="3">
      <t>リジカイ</t>
    </rPh>
    <rPh sb="3" eb="5">
      <t>ジッシ</t>
    </rPh>
    <rPh sb="5" eb="6">
      <t>ビ</t>
    </rPh>
    <phoneticPr fontId="2"/>
  </si>
  <si>
    <t>号室</t>
    <rPh sb="0" eb="2">
      <t>ゴウシツ</t>
    </rPh>
    <phoneticPr fontId="2"/>
  </si>
  <si>
    <t>輪番制</t>
    <phoneticPr fontId="2"/>
  </si>
  <si>
    <t>参加</t>
    <rPh sb="0" eb="2">
      <t>サンカ</t>
    </rPh>
    <phoneticPr fontId="2"/>
  </si>
  <si>
    <t>不参加</t>
    <rPh sb="0" eb="3">
      <t>フサンカ</t>
    </rPh>
    <phoneticPr fontId="2"/>
  </si>
  <si>
    <t>出席率</t>
    <rPh sb="0" eb="3">
      <t>シュッセキリツ</t>
    </rPh>
    <phoneticPr fontId="2"/>
  </si>
  <si>
    <t>第1回</t>
    <phoneticPr fontId="2"/>
  </si>
  <si>
    <t>第2回</t>
    <phoneticPr fontId="2"/>
  </si>
  <si>
    <t>第3回</t>
    <phoneticPr fontId="2"/>
  </si>
  <si>
    <t>第4回</t>
    <phoneticPr fontId="2"/>
  </si>
  <si>
    <t>or</t>
    <phoneticPr fontId="2"/>
  </si>
  <si>
    <t>立候補</t>
    <rPh sb="0" eb="3">
      <t>リッコウホ</t>
    </rPh>
    <phoneticPr fontId="2"/>
  </si>
  <si>
    <t>15:00-16:10</t>
    <phoneticPr fontId="2"/>
  </si>
  <si>
    <t>10:00-11:00</t>
    <phoneticPr fontId="2"/>
  </si>
  <si>
    <t>10:00-11:30</t>
    <phoneticPr fontId="2"/>
  </si>
  <si>
    <t>10:00-11:40</t>
    <phoneticPr fontId="2"/>
  </si>
  <si>
    <t>輪番制</t>
  </si>
  <si>
    <t>不参加</t>
  </si>
  <si>
    <t>参加</t>
  </si>
  <si>
    <t>立候補</t>
  </si>
  <si>
    <t>合計</t>
    <rPh sb="0" eb="2">
      <t>ゴウケイ</t>
    </rPh>
    <phoneticPr fontId="2"/>
  </si>
  <si>
    <t>第5回</t>
    <phoneticPr fontId="2"/>
  </si>
  <si>
    <t>14:10-15:20</t>
    <phoneticPr fontId="2"/>
  </si>
  <si>
    <t>10:00-11:15</t>
    <phoneticPr fontId="2"/>
  </si>
  <si>
    <t>10:00-11:35</t>
    <phoneticPr fontId="2"/>
  </si>
  <si>
    <t>引継ぎ</t>
  </si>
  <si>
    <t>対象外</t>
  </si>
  <si>
    <t>10:00-11:10</t>
    <phoneticPr fontId="2"/>
  </si>
  <si>
    <t>10:00-11:20</t>
    <phoneticPr fontId="2"/>
  </si>
  <si>
    <t>10:05-11:10</t>
    <phoneticPr fontId="2"/>
  </si>
  <si>
    <t>第6回</t>
  </si>
  <si>
    <t>10:00-11:55</t>
    <phoneticPr fontId="2"/>
  </si>
  <si>
    <t>11:05-12:25</t>
    <phoneticPr fontId="2"/>
  </si>
  <si>
    <t>10:00-11:45</t>
    <phoneticPr fontId="2"/>
  </si>
  <si>
    <t>10:00-11:50</t>
    <phoneticPr fontId="2"/>
  </si>
  <si>
    <t>賃借人</t>
  </si>
  <si>
    <t>第7回</t>
  </si>
  <si>
    <t>第8回</t>
  </si>
  <si>
    <t>10:00-12:20</t>
    <phoneticPr fontId="2"/>
  </si>
  <si>
    <t>10:00-12:30</t>
    <phoneticPr fontId="2"/>
  </si>
  <si>
    <t>10:05-13:50</t>
    <phoneticPr fontId="2"/>
  </si>
  <si>
    <t>10:05-15:10</t>
    <phoneticPr fontId="2"/>
  </si>
  <si>
    <t>16:00-19:15</t>
    <phoneticPr fontId="2"/>
  </si>
  <si>
    <t>16:00-18:00</t>
    <phoneticPr fontId="2"/>
  </si>
  <si>
    <t>10:00-13:00</t>
    <phoneticPr fontId="2"/>
  </si>
  <si>
    <t>10:00-13:30</t>
    <phoneticPr fontId="2"/>
  </si>
  <si>
    <t>10:00-14:00</t>
    <phoneticPr fontId="2"/>
  </si>
  <si>
    <t>10:05-15:00</t>
    <phoneticPr fontId="2"/>
  </si>
  <si>
    <t>15:00-19:00</t>
    <phoneticPr fontId="2"/>
  </si>
  <si>
    <t>10:00-15:00</t>
    <phoneticPr fontId="2"/>
  </si>
  <si>
    <t>14:00-17:30</t>
    <phoneticPr fontId="2"/>
  </si>
  <si>
    <t>参加</t>
    <phoneticPr fontId="2"/>
  </si>
  <si>
    <t>10:00-10:30</t>
    <phoneticPr fontId="2"/>
  </si>
  <si>
    <t>10:00-13:50</t>
    <phoneticPr fontId="2"/>
  </si>
  <si>
    <t>10:00-12:00</t>
    <phoneticPr fontId="2"/>
  </si>
  <si>
    <t>第8回</t>
    <phoneticPr fontId="2"/>
  </si>
  <si>
    <t>15:00-17:00</t>
    <phoneticPr fontId="2"/>
  </si>
  <si>
    <t>11:30-15:05</t>
    <phoneticPr fontId="2"/>
  </si>
  <si>
    <t>15:05-19:00</t>
    <phoneticPr fontId="2"/>
  </si>
  <si>
    <t>15:00-18:25</t>
    <phoneticPr fontId="2"/>
  </si>
  <si>
    <t>10:00-XX:XX</t>
    <phoneticPr fontId="2"/>
  </si>
  <si>
    <t>XX:XX-XX:XX</t>
    <phoneticPr fontId="2"/>
  </si>
  <si>
    <t>※プレシス本厚木コンフォート管理組合 理事会参加者一覧表 (第1期~第9期途中まで) 2022年9月12日時点</t>
    <rPh sb="5" eb="8">
      <t>ホンアツギ</t>
    </rPh>
    <rPh sb="14" eb="18">
      <t>カンリクミアイ</t>
    </rPh>
    <rPh sb="19" eb="22">
      <t>リジカイ</t>
    </rPh>
    <rPh sb="22" eb="25">
      <t>サンカシャ</t>
    </rPh>
    <rPh sb="25" eb="27">
      <t>イチラン</t>
    </rPh>
    <rPh sb="27" eb="28">
      <t>ヒョウ</t>
    </rPh>
    <rPh sb="30" eb="31">
      <t>ダイ</t>
    </rPh>
    <rPh sb="32" eb="33">
      <t>キ</t>
    </rPh>
    <rPh sb="34" eb="35">
      <t>ダイ</t>
    </rPh>
    <rPh sb="36" eb="37">
      <t>キ</t>
    </rPh>
    <rPh sb="37" eb="39">
      <t>トチュウ</t>
    </rPh>
    <rPh sb="47" eb="48">
      <t>ネン</t>
    </rPh>
    <rPh sb="49" eb="50">
      <t>ガツ</t>
    </rPh>
    <rPh sb="52" eb="53">
      <t>ニチ</t>
    </rPh>
    <rPh sb="53" eb="55">
      <t>ジテン</t>
    </rPh>
    <phoneticPr fontId="2"/>
  </si>
  <si>
    <t>管理組合</t>
    <rPh sb="0" eb="2">
      <t>カンリ</t>
    </rPh>
    <rPh sb="2" eb="4">
      <t>クミアイ</t>
    </rPh>
    <phoneticPr fontId="2"/>
  </si>
  <si>
    <t>理事会 累計参加回数</t>
    <rPh sb="0" eb="3">
      <t>リジカイ</t>
    </rPh>
    <rPh sb="4" eb="6">
      <t>ルイケイ</t>
    </rPh>
    <rPh sb="6" eb="8">
      <t>サンカ</t>
    </rPh>
    <rPh sb="8" eb="10">
      <t>カイスウ</t>
    </rPh>
    <phoneticPr fontId="2"/>
  </si>
  <si>
    <t>輪番制</t>
    <rPh sb="0" eb="3">
      <t>リンバンセイ</t>
    </rPh>
    <phoneticPr fontId="2"/>
  </si>
  <si>
    <t>参加数</t>
    <rPh sb="0" eb="2">
      <t>サンカ</t>
    </rPh>
    <rPh sb="2" eb="3">
      <t>スウ</t>
    </rPh>
    <phoneticPr fontId="2"/>
  </si>
  <si>
    <t>欠席数</t>
    <rPh sb="0" eb="2">
      <t>ケッセキ</t>
    </rPh>
    <rPh sb="2" eb="3">
      <t>スウ</t>
    </rPh>
    <phoneticPr fontId="2"/>
  </si>
  <si>
    <t>参加率</t>
    <rPh sb="0" eb="3">
      <t>サンカリツ</t>
    </rPh>
    <phoneticPr fontId="2"/>
  </si>
  <si>
    <t xml:space="preserve"> 参加比率</t>
    <phoneticPr fontId="2"/>
  </si>
  <si>
    <t>ランキング</t>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</si>
  <si>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</si>
  <si>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</si>
  <si>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</si>
  <si>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</si>
  <si>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</si>
  <si>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順位</t>
    <rPh sb="0" eb="2">
      <t>ジュンイ</t>
    </rPh>
    <phoneticPr fontId="2"/>
  </si>
  <si>
    <t>-</t>
    <phoneticPr fontId="2"/>
  </si>
  <si>
    <t>-</t>
  </si>
  <si>
    <t>第２５条の２ 当マンションの区分所有者は、前条の管理費等のほかに、</t>
    <phoneticPr fontId="2"/>
  </si>
  <si>
    <t>プレシス本厚木コンフォート 区分所有者 各位</t>
    <phoneticPr fontId="2"/>
  </si>
  <si>
    <t>※第9期 第1回 臨時総会 第3号・第4号議案 意見一覧 (2022年9月18日時点)</t>
    <rPh sb="1" eb="2">
      <t>ダイ</t>
    </rPh>
    <rPh sb="3" eb="4">
      <t>キ</t>
    </rPh>
    <rPh sb="5" eb="6">
      <t>ダイ</t>
    </rPh>
    <rPh sb="7" eb="8">
      <t>カイ</t>
    </rPh>
    <rPh sb="9" eb="11">
      <t>リンジ</t>
    </rPh>
    <rPh sb="11" eb="13">
      <t>ソウカイ</t>
    </rPh>
    <rPh sb="14" eb="15">
      <t>ダイ</t>
    </rPh>
    <rPh sb="16" eb="17">
      <t>ゴウ</t>
    </rPh>
    <rPh sb="18" eb="19">
      <t>ダイ</t>
    </rPh>
    <rPh sb="20" eb="21">
      <t>ゴウ</t>
    </rPh>
    <rPh sb="21" eb="23">
      <t>ギアン</t>
    </rPh>
    <rPh sb="24" eb="26">
      <t>イケン</t>
    </rPh>
    <rPh sb="26" eb="28">
      <t>イチラン</t>
    </rPh>
    <rPh sb="34" eb="35">
      <t>ネン</t>
    </rPh>
    <rPh sb="36" eb="37">
      <t>ガツ</t>
    </rPh>
    <rPh sb="39" eb="40">
      <t>ニチ</t>
    </rPh>
    <rPh sb="40" eb="42">
      <t>ジテン</t>
    </rPh>
    <phoneticPr fontId="2"/>
  </si>
  <si>
    <t>分類</t>
    <rPh sb="0" eb="2">
      <t>ブンルイ</t>
    </rPh>
    <phoneticPr fontId="2"/>
  </si>
  <si>
    <t>意見</t>
    <rPh sb="0" eb="2">
      <t>イケン</t>
    </rPh>
    <phoneticPr fontId="2"/>
  </si>
  <si>
    <t>理事会見解</t>
    <rPh sb="0" eb="3">
      <t>リジカイ</t>
    </rPh>
    <rPh sb="3" eb="5">
      <t>ケンカイ</t>
    </rPh>
    <phoneticPr fontId="2"/>
  </si>
  <si>
    <t>第3号議案</t>
    <rPh sb="0" eb="1">
      <t>ダイ</t>
    </rPh>
    <rPh sb="2" eb="3">
      <t>ゴウ</t>
    </rPh>
    <rPh sb="3" eb="5">
      <t>ギアン</t>
    </rPh>
    <phoneticPr fontId="2"/>
  </si>
  <si>
    <t>正直、以前の変更された7期で回わす輪番と変更後の輪番の違いがわかりにくいのですが何が変わったのでしょうか？</t>
    <rPh sb="0" eb="2">
      <t>ショウジキ</t>
    </rPh>
    <rPh sb="3" eb="5">
      <t>イゼン</t>
    </rPh>
    <rPh sb="6" eb="8">
      <t>ヘンコウ</t>
    </rPh>
    <rPh sb="12" eb="13">
      <t>キ</t>
    </rPh>
    <rPh sb="14" eb="15">
      <t>マワ</t>
    </rPh>
    <rPh sb="17" eb="19">
      <t>リンバン</t>
    </rPh>
    <rPh sb="20" eb="22">
      <t>ヘンコウ</t>
    </rPh>
    <rPh sb="22" eb="23">
      <t>ゴ</t>
    </rPh>
    <rPh sb="24" eb="26">
      <t>リンバン</t>
    </rPh>
    <rPh sb="27" eb="28">
      <t>チガ</t>
    </rPh>
    <rPh sb="40" eb="41">
      <t>ナニ</t>
    </rPh>
    <rPh sb="42" eb="43">
      <t>カ</t>
    </rPh>
    <phoneticPr fontId="40"/>
  </si>
  <si>
    <t>賃借人も含める部分と、番号制に変更と、10人を確保するという部分です。</t>
    <rPh sb="0" eb="3">
      <t>チンシャクニン</t>
    </rPh>
    <rPh sb="4" eb="5">
      <t>フク</t>
    </rPh>
    <rPh sb="7" eb="9">
      <t>ブブン</t>
    </rPh>
    <rPh sb="11" eb="14">
      <t>バンゴウセイ</t>
    </rPh>
    <rPh sb="15" eb="17">
      <t>ヘンコウ</t>
    </rPh>
    <rPh sb="21" eb="22">
      <t>ニン</t>
    </rPh>
    <rPh sb="23" eb="25">
      <t>カクホ</t>
    </rPh>
    <rPh sb="30" eb="32">
      <t>ブブン</t>
    </rPh>
    <phoneticPr fontId="2"/>
  </si>
  <si>
    <t>(例えば立候補が何人か出て、最後が65番802～だったら、</t>
    <phoneticPr fontId="2"/>
  </si>
  <si>
    <t xml:space="preserve">  65番802、902、1004、1105、1206，201、305、406、601、702と</t>
    <phoneticPr fontId="2"/>
  </si>
  <si>
    <t>　始めの番につながって必ず10人となるということでしょうか？)</t>
    <phoneticPr fontId="2"/>
  </si>
  <si>
    <t>第8期に理事を務めました。この輪番順ですと、来年度にまた任期がまわって来ます。</t>
    <phoneticPr fontId="2"/>
  </si>
  <si>
    <t>第8期定期総会で提案した輪番制を番号制に振りなおしただけになります。</t>
    <rPh sb="0" eb="1">
      <t>ダイ</t>
    </rPh>
    <rPh sb="2" eb="3">
      <t>キ</t>
    </rPh>
    <rPh sb="3" eb="7">
      <t>テイキソウカイ</t>
    </rPh>
    <rPh sb="8" eb="10">
      <t>テイアン</t>
    </rPh>
    <rPh sb="12" eb="15">
      <t>リンバンセイ</t>
    </rPh>
    <rPh sb="16" eb="19">
      <t>バンゴウセイ</t>
    </rPh>
    <rPh sb="20" eb="21">
      <t>フ</t>
    </rPh>
    <phoneticPr fontId="2"/>
  </si>
  <si>
    <t>自身の任期の時は可能な限り出席し話し合いにも出席したつもりです。</t>
    <phoneticPr fontId="2"/>
  </si>
  <si>
    <t>ほぼ今まで理事に参加していない人が後になり、先にまた自分にまわってくる事に多少納得ができません。</t>
    <phoneticPr fontId="2"/>
  </si>
  <si>
    <t>理解願います。</t>
    <rPh sb="0" eb="2">
      <t>リカイ</t>
    </rPh>
    <rPh sb="2" eb="3">
      <t>ネガ</t>
    </rPh>
    <phoneticPr fontId="2"/>
  </si>
  <si>
    <t>同じような状況の方が他にもいるのではないでしょうか。</t>
    <phoneticPr fontId="2"/>
  </si>
  <si>
    <t>またそのタイミングにおいて第4号議案のような協力金制度の追加が提案されています。</t>
  </si>
  <si>
    <t>協力金は輪番制1周回ってからの新設定なので、公平性は高いと考えております。</t>
    <rPh sb="0" eb="3">
      <t>キョウリョクキン</t>
    </rPh>
    <rPh sb="4" eb="7">
      <t>リンバンセイ</t>
    </rPh>
    <rPh sb="8" eb="9">
      <t>シュウ</t>
    </rPh>
    <rPh sb="9" eb="10">
      <t>マワ</t>
    </rPh>
    <rPh sb="15" eb="16">
      <t>シン</t>
    </rPh>
    <rPh sb="16" eb="18">
      <t>セッテイ</t>
    </rPh>
    <rPh sb="22" eb="25">
      <t>コウヘイセイ</t>
    </rPh>
    <rPh sb="26" eb="27">
      <t>タカ</t>
    </rPh>
    <rPh sb="29" eb="30">
      <t>カンガ</t>
    </rPh>
    <phoneticPr fontId="2"/>
  </si>
  <si>
    <t>(代案)それであれば、優先順は「今までの理事としての出席率が低い順」で組むことも考えられるのではないでしょうか。</t>
    <phoneticPr fontId="2"/>
  </si>
  <si>
    <t>最悪理事が誰も出ない理事会になり、理事会自体が機能しなくなる事を恐れて、</t>
    <rPh sb="0" eb="2">
      <t>サイアク</t>
    </rPh>
    <rPh sb="2" eb="4">
      <t>リジ</t>
    </rPh>
    <rPh sb="5" eb="6">
      <t>ダレ</t>
    </rPh>
    <rPh sb="7" eb="8">
      <t>デ</t>
    </rPh>
    <rPh sb="10" eb="13">
      <t>リジカイ</t>
    </rPh>
    <rPh sb="17" eb="20">
      <t>リジカイ</t>
    </rPh>
    <rPh sb="20" eb="22">
      <t>ジタイ</t>
    </rPh>
    <rPh sb="23" eb="25">
      <t>キノウ</t>
    </rPh>
    <rPh sb="30" eb="31">
      <t>コト</t>
    </rPh>
    <rPh sb="32" eb="33">
      <t>オソ</t>
    </rPh>
    <phoneticPr fontId="2"/>
  </si>
  <si>
    <t>　公平性を考えるのであれば優先順も公平になるべきであると考えます。</t>
    <phoneticPr fontId="2"/>
  </si>
  <si>
    <t>過去の参加率が低い順にしませんでした。</t>
    <rPh sb="0" eb="2">
      <t>カコ</t>
    </rPh>
    <rPh sb="3" eb="6">
      <t>サンカリツ</t>
    </rPh>
    <rPh sb="7" eb="8">
      <t>ヒク</t>
    </rPh>
    <rPh sb="9" eb="10">
      <t>ジュン</t>
    </rPh>
    <phoneticPr fontId="2"/>
  </si>
  <si>
    <t>提案の優先順位だと毎期高層階の組合員ほど役員除外される可能性が高くなるようにみえるため不公平だと思われる。</t>
  </si>
  <si>
    <t>第8期定期総会での輪番制を基に、部屋番号を割振りしているだけです。</t>
    <rPh sb="0" eb="1">
      <t>ダイ</t>
    </rPh>
    <rPh sb="2" eb="3">
      <t>キ</t>
    </rPh>
    <rPh sb="3" eb="5">
      <t>テイキ</t>
    </rPh>
    <rPh sb="5" eb="7">
      <t>ソウカイ</t>
    </rPh>
    <rPh sb="9" eb="12">
      <t>リンバンセイ</t>
    </rPh>
    <rPh sb="13" eb="14">
      <t>モト</t>
    </rPh>
    <rPh sb="16" eb="18">
      <t>ヘヤ</t>
    </rPh>
    <rPh sb="18" eb="20">
      <t>バンゴウ</t>
    </rPh>
    <rPh sb="21" eb="23">
      <t>ワリフ</t>
    </rPh>
    <phoneticPr fontId="2"/>
  </si>
  <si>
    <t>現状からさらに変更するのであれば、現在の輪番制で同じ期の組合員の優先順位は一律同じとした上で、</t>
    <phoneticPr fontId="2"/>
  </si>
  <si>
    <t>過去の理事会＆総会参加率から優先順を決めるとかが必要では。</t>
    <phoneticPr fontId="2"/>
  </si>
  <si>
    <t>理事会参加人数を増やすことが目的なのであればどちらかの議案で良いのではないでしょうか。</t>
    <phoneticPr fontId="2"/>
  </si>
  <si>
    <t>第3号議案は、理事会参加者の対象範囲と人数を増やす事を目的にしております。</t>
    <rPh sb="0" eb="1">
      <t>ダイ</t>
    </rPh>
    <rPh sb="2" eb="3">
      <t>ゴウ</t>
    </rPh>
    <rPh sb="3" eb="5">
      <t>ギアン</t>
    </rPh>
    <rPh sb="7" eb="10">
      <t>リジカイ</t>
    </rPh>
    <rPh sb="10" eb="13">
      <t>サンカシャ</t>
    </rPh>
    <rPh sb="14" eb="16">
      <t>タイショウ</t>
    </rPh>
    <rPh sb="16" eb="18">
      <t>ハンイ</t>
    </rPh>
    <rPh sb="19" eb="21">
      <t>ニンズウ</t>
    </rPh>
    <rPh sb="22" eb="23">
      <t>フ</t>
    </rPh>
    <rPh sb="25" eb="26">
      <t>コト</t>
    </rPh>
    <rPh sb="27" eb="29">
      <t>モクテキ</t>
    </rPh>
    <phoneticPr fontId="2"/>
  </si>
  <si>
    <t>参加人数が増えるのは変更案で良いと思います。ただ参加しても役割分担に公平感が出せないような気がします。</t>
    <phoneticPr fontId="2"/>
  </si>
  <si>
    <t>どうしても役割分担に公平感は出せないと考えられます。</t>
    <rPh sb="14" eb="15">
      <t>ダ</t>
    </rPh>
    <rPh sb="19" eb="20">
      <t>カンガ</t>
    </rPh>
    <phoneticPr fontId="2"/>
  </si>
  <si>
    <t>パッケージ化された業務について見直しや再配分を行うなどの対応が必要かと思います。</t>
    <phoneticPr fontId="2"/>
  </si>
  <si>
    <t>役割を分け過ぎると責任が曖昧になるので、かなり難しいです。</t>
    <rPh sb="0" eb="2">
      <t>ヤクワリ</t>
    </rPh>
    <rPh sb="3" eb="4">
      <t>ワ</t>
    </rPh>
    <rPh sb="5" eb="6">
      <t>ス</t>
    </rPh>
    <rPh sb="9" eb="11">
      <t>セキニン</t>
    </rPh>
    <rPh sb="12" eb="14">
      <t>アイマイ</t>
    </rPh>
    <rPh sb="23" eb="24">
      <t>ムズカ</t>
    </rPh>
    <phoneticPr fontId="2"/>
  </si>
  <si>
    <t>担当理事の数が不明なので、なんとも言えないが8～9人にするのはどうか。出席率は以前より上がると思われるので。</t>
  </si>
  <si>
    <t>新管理規約に記載しましたが、理事：9人、監事：1人の予定です。</t>
    <rPh sb="0" eb="1">
      <t>シン</t>
    </rPh>
    <rPh sb="1" eb="5">
      <t>カンリキヤク</t>
    </rPh>
    <rPh sb="6" eb="8">
      <t>キサイ</t>
    </rPh>
    <rPh sb="14" eb="16">
      <t>リジ</t>
    </rPh>
    <rPh sb="18" eb="19">
      <t>ニン</t>
    </rPh>
    <rPh sb="20" eb="22">
      <t>カンジ</t>
    </rPh>
    <rPh sb="24" eb="25">
      <t>ヒト</t>
    </rPh>
    <rPh sb="26" eb="28">
      <t>ヨテイ</t>
    </rPh>
    <phoneticPr fontId="2"/>
  </si>
  <si>
    <t>・変更案になった際、第4号議案の協力金を払ってどの順位になるのか不明。</t>
  </si>
  <si>
    <t>1回理事会へ参加してから、意見をお願いします。</t>
    <rPh sb="1" eb="2">
      <t>カイ</t>
    </rPh>
    <rPh sb="2" eb="5">
      <t>リジカイ</t>
    </rPh>
    <rPh sb="6" eb="8">
      <t>サンカ</t>
    </rPh>
    <rPh sb="13" eb="15">
      <t>イケン</t>
    </rPh>
    <rPh sb="17" eb="18">
      <t>ネガ</t>
    </rPh>
    <phoneticPr fontId="2"/>
  </si>
  <si>
    <t>・協力金案を通すのであれば、3号議案を変更しない方が良いと考える。</t>
  </si>
  <si>
    <t>理事会開催日時は、日曜日の午前10時からが多いですが、</t>
    <rPh sb="0" eb="3">
      <t>リジカイ</t>
    </rPh>
    <rPh sb="3" eb="5">
      <t>カイサイ</t>
    </rPh>
    <rPh sb="5" eb="7">
      <t>ニチジ</t>
    </rPh>
    <rPh sb="9" eb="12">
      <t>ニチヨウビ</t>
    </rPh>
    <rPh sb="13" eb="15">
      <t>ゴゼン</t>
    </rPh>
    <rPh sb="17" eb="18">
      <t>ジ</t>
    </rPh>
    <rPh sb="21" eb="22">
      <t>オオ</t>
    </rPh>
    <phoneticPr fontId="2"/>
  </si>
  <si>
    <t>・協力金案を新設する前に、手紙での通達等の段階的な方策を考えるべき。</t>
  </si>
  <si>
    <t>平日の夜間でも開催は可能ですので、ご提案頂ければと思います。</t>
    <rPh sb="0" eb="2">
      <t>ヘイジツ</t>
    </rPh>
    <rPh sb="3" eb="5">
      <t>ヤカン</t>
    </rPh>
    <rPh sb="7" eb="9">
      <t>カイサイ</t>
    </rPh>
    <rPh sb="10" eb="12">
      <t>カノウ</t>
    </rPh>
    <rPh sb="18" eb="20">
      <t>テイアン</t>
    </rPh>
    <rPh sb="20" eb="21">
      <t>イタダ</t>
    </rPh>
    <rPh sb="25" eb="26">
      <t>オモ</t>
    </rPh>
    <phoneticPr fontId="2"/>
  </si>
  <si>
    <t>・毎年、土日開催だと仕事がある為、参加できない。</t>
  </si>
  <si>
    <t>年間計画を、第1回目の理事会で共有する様にしておりますので、</t>
    <rPh sb="0" eb="4">
      <t>ネンカンケイカク</t>
    </rPh>
    <rPh sb="6" eb="7">
      <t>ダイ</t>
    </rPh>
    <rPh sb="8" eb="10">
      <t>カイメ</t>
    </rPh>
    <rPh sb="11" eb="14">
      <t>リジカイ</t>
    </rPh>
    <rPh sb="15" eb="17">
      <t>キョウユウ</t>
    </rPh>
    <rPh sb="19" eb="20">
      <t>ヨウ</t>
    </rPh>
    <phoneticPr fontId="2"/>
  </si>
  <si>
    <t>・協力金の額によって、役員報酬を超えた場合、なかった場合の使途等の記載がない。</t>
  </si>
  <si>
    <t>全ての土日を有給休暇等を取得せよとまではいきませんが、</t>
    <rPh sb="0" eb="1">
      <t>スベ</t>
    </rPh>
    <rPh sb="3" eb="5">
      <t>ドニチ</t>
    </rPh>
    <rPh sb="6" eb="10">
      <t>ユウキュウキュウカ</t>
    </rPh>
    <rPh sb="10" eb="11">
      <t>トウ</t>
    </rPh>
    <rPh sb="12" eb="14">
      <t>シュトク</t>
    </rPh>
    <phoneticPr fontId="2"/>
  </si>
  <si>
    <t>・役員報酬について、作業1つ1つを時給換算しているが理解できない。</t>
  </si>
  <si>
    <t>数日間であれば休暇取得出来ませんかね？</t>
  </si>
  <si>
    <t>第4号議案</t>
    <rPh sb="0" eb="1">
      <t>ダイ</t>
    </rPh>
    <rPh sb="2" eb="3">
      <t>ゴウ</t>
    </rPh>
    <rPh sb="3" eb="5">
      <t>ギアン</t>
    </rPh>
    <phoneticPr fontId="2"/>
  </si>
  <si>
    <t>こちらはご提案の通りで良いと思います。</t>
    <phoneticPr fontId="2"/>
  </si>
  <si>
    <t>承知致しました。</t>
    <rPh sb="0" eb="3">
      <t>ショウチイタ</t>
    </rPh>
    <phoneticPr fontId="2"/>
  </si>
  <si>
    <t>役員をした組合員からの協力金の徴収は誰の責任で実施するのか、支払いを拒否した組合員がいる場合、</t>
    <phoneticPr fontId="2"/>
  </si>
  <si>
    <t>協力金徴収については、</t>
    <rPh sb="0" eb="3">
      <t>キョウリョクキン</t>
    </rPh>
    <rPh sb="3" eb="5">
      <t>チョウシュウ</t>
    </rPh>
    <phoneticPr fontId="2"/>
  </si>
  <si>
    <t>その組合員と責任者を明確にしておかないと、協力金を支払った組合員からものすごいクレームがきそうな気がします。</t>
    <phoneticPr fontId="2"/>
  </si>
  <si>
    <t>管理組合から管理会社へ管理費・修繕費と同時に振込指示の依頼予定です。</t>
    <phoneticPr fontId="2"/>
  </si>
  <si>
    <t>第4号議案は、理事会参加者の参加率を向上する事を目的にしております。</t>
    <rPh sb="0" eb="1">
      <t>ダイ</t>
    </rPh>
    <rPh sb="2" eb="3">
      <t>ゴウ</t>
    </rPh>
    <rPh sb="3" eb="5">
      <t>ギアン</t>
    </rPh>
    <rPh sb="7" eb="10">
      <t>リジカイ</t>
    </rPh>
    <rPh sb="10" eb="13">
      <t>サンカシャ</t>
    </rPh>
    <rPh sb="14" eb="16">
      <t>サンカ</t>
    </rPh>
    <rPh sb="16" eb="17">
      <t>リツ</t>
    </rPh>
    <rPh sb="18" eb="20">
      <t>コウジョウ</t>
    </rPh>
    <rPh sb="22" eb="23">
      <t>コト</t>
    </rPh>
    <rPh sb="24" eb="26">
      <t>モクテキ</t>
    </rPh>
    <phoneticPr fontId="2"/>
  </si>
  <si>
    <t>外部単身者と高齢者は、金銭的な負担だけで、理事会参加の免除も可能としております。</t>
    <rPh sb="0" eb="2">
      <t>ガイブ</t>
    </rPh>
    <rPh sb="2" eb="5">
      <t>タンシンシャ</t>
    </rPh>
    <rPh sb="6" eb="8">
      <t>コウレイ</t>
    </rPh>
    <rPh sb="8" eb="9">
      <t>シャ</t>
    </rPh>
    <rPh sb="11" eb="14">
      <t>キンセンテキ</t>
    </rPh>
    <rPh sb="15" eb="17">
      <t>フタン</t>
    </rPh>
    <rPh sb="21" eb="24">
      <t>リジカイ</t>
    </rPh>
    <rPh sb="24" eb="26">
      <t>サンカ</t>
    </rPh>
    <rPh sb="27" eb="29">
      <t>メンジョ</t>
    </rPh>
    <rPh sb="30" eb="32">
      <t>カノウ</t>
    </rPh>
    <phoneticPr fontId="2"/>
  </si>
  <si>
    <t>協力金を支払い続けない人が出てきたときに、どのようにしても支払強制力は付けられないと思われる。</t>
    <rPh sb="0" eb="3">
      <t>キョウリョクキン</t>
    </rPh>
    <rPh sb="4" eb="6">
      <t>シハラ</t>
    </rPh>
    <rPh sb="7" eb="8">
      <t>ツヅ</t>
    </rPh>
    <rPh sb="11" eb="12">
      <t>ヒト</t>
    </rPh>
    <rPh sb="13" eb="14">
      <t>デ</t>
    </rPh>
    <rPh sb="29" eb="31">
      <t>シハラ</t>
    </rPh>
    <rPh sb="31" eb="33">
      <t>キョウセイ</t>
    </rPh>
    <rPh sb="33" eb="34">
      <t>リョク</t>
    </rPh>
    <rPh sb="35" eb="36">
      <t>ツ</t>
    </rPh>
    <rPh sb="42" eb="43">
      <t>オモ</t>
    </rPh>
    <phoneticPr fontId="40"/>
  </si>
  <si>
    <t>協力金の支払いについては、管理費・修繕費と共に管理会社へ依頼して回収します。</t>
    <rPh sb="0" eb="3">
      <t>キョウリョクキン</t>
    </rPh>
    <rPh sb="4" eb="6">
      <t>シハラ</t>
    </rPh>
    <rPh sb="13" eb="16">
      <t>カンリヒ</t>
    </rPh>
    <rPh sb="17" eb="20">
      <t>シュウゼンヒ</t>
    </rPh>
    <rPh sb="21" eb="22">
      <t>トモ</t>
    </rPh>
    <rPh sb="23" eb="27">
      <t>カンリカイシャ</t>
    </rPh>
    <rPh sb="28" eb="30">
      <t>イライ</t>
    </rPh>
    <rPh sb="32" eb="34">
      <t>カイシュウ</t>
    </rPh>
    <phoneticPr fontId="2"/>
  </si>
  <si>
    <t>仮に支払依頼の為に弁護士費用が発生するなど余計な仕事を費用が発生すると思われる。</t>
    <phoneticPr fontId="2"/>
  </si>
  <si>
    <t>本当に理由があって出られない人ですら協力金を支払ってもらうのは、公平感がないと感じる。</t>
    <phoneticPr fontId="2"/>
  </si>
  <si>
    <t>対策としては、金銭的協力を求めるのではなく、議決権を理事会に全て委任してもらうなど、</t>
    <phoneticPr fontId="2"/>
  </si>
  <si>
    <t>理事会の中で検討した結果、</t>
    <rPh sb="0" eb="3">
      <t>リジカイ</t>
    </rPh>
    <rPh sb="4" eb="5">
      <t>ナカ</t>
    </rPh>
    <rPh sb="6" eb="8">
      <t>ケントウ</t>
    </rPh>
    <rPh sb="10" eb="12">
      <t>ケッカ</t>
    </rPh>
    <phoneticPr fontId="2"/>
  </si>
  <si>
    <t>経済的負担を強いない案を提案したい。</t>
    <phoneticPr fontId="2"/>
  </si>
  <si>
    <t>管理組合活動に貢献する方法として、①時間 or ②金銭のどちらかを負担する事としました。</t>
    <rPh sb="0" eb="4">
      <t>カンリクミアイ</t>
    </rPh>
    <rPh sb="4" eb="6">
      <t>カツドウ</t>
    </rPh>
    <rPh sb="7" eb="9">
      <t>コウケン</t>
    </rPh>
    <rPh sb="11" eb="13">
      <t>ホウホウ</t>
    </rPh>
    <rPh sb="18" eb="20">
      <t>ジカン</t>
    </rPh>
    <rPh sb="25" eb="27">
      <t>キンセン</t>
    </rPh>
    <rPh sb="33" eb="35">
      <t>フタン</t>
    </rPh>
    <rPh sb="37" eb="38">
      <t>コト</t>
    </rPh>
    <phoneticPr fontId="2"/>
  </si>
  <si>
    <t>理事会協力金は反対です。</t>
  </si>
  <si>
    <t>・役員の人数が増えたので</t>
  </si>
  <si>
    <t>・金額が高すぎます</t>
  </si>
  <si>
    <t>相場の最大値です。理事会では、これでも安いとの意見もあります。</t>
    <rPh sb="0" eb="2">
      <t>ソウバ</t>
    </rPh>
    <rPh sb="3" eb="6">
      <t>サイダイチ</t>
    </rPh>
    <rPh sb="9" eb="12">
      <t>リジカイ</t>
    </rPh>
    <rPh sb="19" eb="20">
      <t>ヤス</t>
    </rPh>
    <rPh sb="23" eb="25">
      <t>イケン</t>
    </rPh>
    <phoneticPr fontId="2"/>
  </si>
  <si>
    <t>・収支報告を出さなければならない必要がある</t>
  </si>
  <si>
    <t>一般会計 収入 予備費 扱いの予定です。</t>
    <rPh sb="0" eb="2">
      <t>イッパン</t>
    </rPh>
    <rPh sb="2" eb="4">
      <t>カイケイ</t>
    </rPh>
    <rPh sb="5" eb="7">
      <t>シュウニュウ</t>
    </rPh>
    <rPh sb="8" eb="11">
      <t>ヨビヒ</t>
    </rPh>
    <rPh sb="12" eb="13">
      <t>アツカ</t>
    </rPh>
    <rPh sb="15" eb="17">
      <t>ヨテイ</t>
    </rPh>
    <phoneticPr fontId="2"/>
  </si>
  <si>
    <t>協力金1ヵ月5,000円の根拠を示してほしい。</t>
  </si>
  <si>
    <t>相場の最大値です。</t>
    <rPh sb="0" eb="2">
      <t>ソウバ</t>
    </rPh>
    <rPh sb="3" eb="6">
      <t>サイダイチ</t>
    </rPh>
    <phoneticPr fontId="2"/>
  </si>
  <si>
    <t>4号議案の協力金で理事参加人数の増加を見込むのなら3号議案の輪番表変更の必要性は下がるのでは？</t>
    <phoneticPr fontId="2"/>
  </si>
  <si>
    <t>第8期定期総会の時に、輪番の番号制を検討すると宣言したので、</t>
    <rPh sb="0" eb="1">
      <t>ダイ</t>
    </rPh>
    <rPh sb="2" eb="3">
      <t>キ</t>
    </rPh>
    <rPh sb="3" eb="7">
      <t>テイキソウカイ</t>
    </rPh>
    <rPh sb="8" eb="9">
      <t>トキ</t>
    </rPh>
    <rPh sb="11" eb="13">
      <t>リンバン</t>
    </rPh>
    <rPh sb="14" eb="17">
      <t>バンゴウセイ</t>
    </rPh>
    <rPh sb="18" eb="20">
      <t>ケントウ</t>
    </rPh>
    <rPh sb="23" eb="25">
      <t>センゲン</t>
    </rPh>
    <phoneticPr fontId="2"/>
  </si>
  <si>
    <t>第3号議案に入れております。</t>
    <phoneticPr fontId="2"/>
  </si>
  <si>
    <t>2022年9月19日(月)</t>
    <rPh sb="11" eb="12">
      <t>ゲツ</t>
    </rPh>
    <phoneticPr fontId="2"/>
  </si>
  <si>
    <r>
      <t>月額5,000円(年額60,000円)の金額は妥当か否か？</t>
    </r>
    <r>
      <rPr>
        <b/>
        <u/>
        <sz val="14"/>
        <color theme="1"/>
        <rFont val="Meiryo UI"/>
        <family val="3"/>
        <charset val="128"/>
      </rPr>
      <t>(主に通算理事会参加回数が4回以上の方の意見を参考とさせて頂きます。)</t>
    </r>
    <rPh sb="0" eb="2">
      <t>ツキガク</t>
    </rPh>
    <rPh sb="7" eb="8">
      <t>エン</t>
    </rPh>
    <rPh sb="9" eb="11">
      <t>ネンガク</t>
    </rPh>
    <rPh sb="17" eb="18">
      <t>エン</t>
    </rPh>
    <rPh sb="20" eb="22">
      <t>キンガク</t>
    </rPh>
    <rPh sb="23" eb="25">
      <t>ダトウ</t>
    </rPh>
    <rPh sb="26" eb="27">
      <t>イナ</t>
    </rPh>
    <rPh sb="30" eb="31">
      <t>オモ</t>
    </rPh>
    <rPh sb="32" eb="34">
      <t>ツウサン</t>
    </rPh>
    <rPh sb="34" eb="37">
      <t>リジカイ</t>
    </rPh>
    <rPh sb="37" eb="39">
      <t>サンカ</t>
    </rPh>
    <rPh sb="39" eb="41">
      <t>カイスウ</t>
    </rPh>
    <rPh sb="43" eb="44">
      <t>カイ</t>
    </rPh>
    <rPh sb="44" eb="46">
      <t>イジョウ</t>
    </rPh>
    <rPh sb="47" eb="48">
      <t>カタ</t>
    </rPh>
    <rPh sb="49" eb="51">
      <t>イケン</t>
    </rPh>
    <rPh sb="52" eb="54">
      <t>サンコウ</t>
    </rPh>
    <rPh sb="58" eb="59">
      <t>イタダ</t>
    </rPh>
    <phoneticPr fontId="2"/>
  </si>
  <si>
    <t>※理事会協力金の徴収実行性を担保する為の管理規約変更(案)について (2022年9月19日時点)</t>
    <rPh sb="1" eb="4">
      <t>リジカイ</t>
    </rPh>
    <rPh sb="4" eb="7">
      <t>キョウリョクキン</t>
    </rPh>
    <rPh sb="8" eb="10">
      <t>チョウシュウ</t>
    </rPh>
    <rPh sb="10" eb="12">
      <t>ジッコウ</t>
    </rPh>
    <rPh sb="12" eb="13">
      <t>セイ</t>
    </rPh>
    <rPh sb="14" eb="16">
      <t>タンポ</t>
    </rPh>
    <rPh sb="18" eb="19">
      <t>タメ</t>
    </rPh>
    <rPh sb="20" eb="24">
      <t>カンリキヤク</t>
    </rPh>
    <rPh sb="24" eb="26">
      <t>ヘンコウ</t>
    </rPh>
    <rPh sb="27" eb="28">
      <t>アン</t>
    </rPh>
    <rPh sb="39" eb="40">
      <t>ネン</t>
    </rPh>
    <rPh sb="41" eb="42">
      <t>ガツ</t>
    </rPh>
    <rPh sb="44" eb="45">
      <t>ニチ</t>
    </rPh>
    <rPh sb="45" eb="4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</si>
</sst>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1" x14ac:knownFonts="1">
    <font>
      <sz val="11"/>
      <color theme="1"/>
      <name val="Meiryo UI"/>
      <family val="2"/>
      <charset val="128"/>
    </font>
    <font>
      <sz val="10"/>
      <color theme="1"/>
      <name val="Meiryo UI"/>
      <family val="2"/>
      <charset val="128"/>
    </font>
    <font>
      <sz val="6"/>
      <name val="Meiryo UI"/>
      <family val="2"/>
      <charset val="128"/>
    </font>
    <font>
      <b/>
      <sz val="16"/>
      <color theme="1"/>
      <name val="Meiryo UI"/>
      <family val="3"/>
      <charset val="128"/>
    </font>
    <font>
      <b/>
      <sz val="18"/>
      <color theme="1"/>
      <name val="Meiryo UI"/>
      <family val="3"/>
      <charset val="128"/>
    </font>
    <font>
      <b/>
      <u/>
      <sz val="18"/>
      <color theme="1"/>
      <name val="Meiryo UI"/>
      <family val="3"/>
      <charset val="128"/>
    </font>
    <font>
      <b/>
      <u/>
      <sz val="14"/>
      <color theme="1"/>
      <name val="Meiryo UI"/>
      <family val="3"/>
      <charset val="128"/>
    </font>
    <font>
      <sz val="14"/>
      <color theme="1"/>
      <name val="Meiryo UI"/>
      <family val="3"/>
      <charset val="128"/>
    </font>
    <font>
      <b/>
      <u/>
      <sz val="20"/>
      <color theme="1"/>
      <name val="Meiryo UI"/>
      <family val="3"/>
      <charset val="128"/>
    </font>
    <font>
      <sz val="16"/>
      <color theme="1"/>
      <name val="Meiryo UI"/>
      <family val="3"/>
      <charset val="128"/>
    </font>
    <font>
      <sz val="18"/>
      <color theme="1"/>
      <name val="Meiryo UI"/>
      <family val="3"/>
      <charset val="128"/>
    </font>
    <font>
      <b/>
      <u/>
      <sz val="24"/>
      <color theme="1"/>
      <name val="Meiryo UI"/>
      <family val="3"/>
      <charset val="128"/>
    </font>
    <font>
      <b/>
      <sz val="20"/>
      <color theme="1"/>
      <name val="Meiryo UI"/>
      <family val="3"/>
      <charset val="128"/>
    </font>
    <font>
      <sz val="11"/>
      <color theme="1"/>
      <name val="Meiryo UI"/>
      <family val="2"/>
      <charset val="128"/>
    </font>
    <font>
      <u/>
      <sz val="11"/>
      <color theme="10"/>
      <name val="Meiryo UI"/>
      <family val="2"/>
      <charset val="128"/>
    </font>
    <font>
      <u/>
      <sz val="12"/>
      <color theme="10"/>
      <name val="Meiryo UI"/>
      <family val="2"/>
      <charset val="128"/>
    </font>
    <font>
      <sz val="11"/>
      <color theme="1"/>
      <name val="游ゴシック"/>
      <family val="2"/>
      <charset val="128"/>
      <scheme val="minor"/>
    </font>
    <font>
      <sz val="14"/>
      <color theme="1"/>
      <name val="Meiryo UI"/>
      <family val="2"/>
      <charset val="128"/>
    </font>
    <font>
      <sz val="11"/>
      <color theme="1"/>
      <name val="游ゴシック"/>
      <family val="3"/>
      <charset val="128"/>
      <scheme val="minor"/>
    </font>
    <font>
      <u/>
      <sz val="11"/>
      <color theme="10"/>
      <name val="游ゴシック"/>
      <family val="3"/>
      <charset val="128"/>
      <scheme val="minor"/>
    </font>
    <font>
      <b/>
      <sz val="18"/>
      <name val="Meiryo UI"/>
      <family val="3"/>
      <charset val="128"/>
    </font>
    <font>
      <b/>
      <u/>
      <sz val="16"/>
      <color theme="1"/>
      <name val="Meiryo UI"/>
      <family val="3"/>
      <charset val="128"/>
    </font>
    <font>
      <sz val="10"/>
      <name val="Meiryo UI"/>
      <family val="3"/>
      <charset val="128"/>
    </font>
    <font>
      <b/>
      <sz val="20"/>
      <color rgb="FFFF0000"/>
      <name val="Meiryo UI"/>
      <family val="3"/>
      <charset val="128"/>
    </font>
    <font>
      <b/>
      <sz val="11"/>
      <color theme="1"/>
      <name val="Meiryo UI"/>
      <family val="3"/>
      <charset val="128"/>
    </font>
    <font>
      <b/>
      <sz val="14"/>
      <color theme="1"/>
      <name val="Meiryo UI"/>
      <family val="3"/>
      <charset val="128"/>
    </font>
    <font>
      <b/>
      <sz val="11"/>
      <color rgb="FF0000FF"/>
      <name val="Meiryo UI"/>
      <family val="3"/>
      <charset val="128"/>
    </font>
    <font>
      <sz val="10"/>
      <color theme="1"/>
      <name val="Meiryo UI"/>
      <family val="3"/>
      <charset val="128"/>
    </font>
    <font>
      <b/>
      <u/>
      <sz val="10"/>
      <color rgb="FFFF0000"/>
      <name val="Meiryo UI"/>
      <family val="3"/>
      <charset val="128"/>
    </font>
    <font>
      <sz val="12"/>
      <name val="Meiryo UI"/>
      <family val="3"/>
      <charset val="128"/>
    </font>
    <font>
      <sz val="11"/>
      <color rgb="FF0000FF"/>
      <name val="Meiryo UI"/>
      <family val="3"/>
      <charset val="128"/>
    </font>
    <font>
      <b/>
      <sz val="10"/>
      <name val="Meiryo UI"/>
      <family val="3"/>
      <charset val="128"/>
    </font>
    <font>
      <b/>
      <sz val="11"/>
      <color rgb="FFFF0000"/>
      <name val="Meiryo UI"/>
      <family val="3"/>
      <charset val="128"/>
    </font>
    <font>
      <b/>
      <sz val="10"/>
      <color rgb="FFFF0000"/>
      <name val="Meiryo UI"/>
      <family val="3"/>
      <charset val="128"/>
    </font>
    <font>
      <sz val="11"/>
      <color theme="1"/>
      <name val="Meiryo UI"/>
      <family val="3"/>
      <charset val="128"/>
    </font>
    <font>
      <b/>
      <sz val="12"/>
      <color theme="1"/>
      <name val="Meiryo UI"/>
      <family val="3"/>
      <charset val="128"/>
    </font>
    <font>
      <sz val="11"/>
      <name val="Meiryo UI"/>
      <family val="3"/>
      <charset val="128"/>
    </font>
    <font>
      <b/>
      <u/>
      <sz val="12"/>
      <color theme="1"/>
      <name val="Meiryo UI"/>
      <family val="3"/>
      <charset val="128"/>
    </font>
    <font>
      <b/>
      <sz val="11"/>
      <color rgb="FF3333FF"/>
      <name val="Meiryo UI"/>
      <family val="3"/>
      <charset val="128"/>
    </font>
    <font>
      <sz val="12"/>
      <color theme="1"/>
      <name val="Meiryo UI"/>
      <family val="3"/>
      <charset val="128"/>
    </font>
    <font>
      <u/>
      <sz val="11"/>
      <color theme="11"/>
      <name val="Meiryo UI"/>
      <family val="2"/>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theme="0" tint="-0.14999847407452621"/>
        <bgColor indexed="64"/>
      </patternFill>
    </fill>
  </fills>
  <borders count="153">
    <border>
      <left/>
      <right/>
      <top/>
      <bottom/>
      <diagonal/>
    </border>
    <border>
      <left/>
      <right style="medium">
        <color auto="1"/>
      </right>
      <top/>
      <bottom/>
      <diagonal/>
    </border>
    <border>
      <left/>
      <right/>
      <top style="medium">
        <color auto="1"/>
      </top>
      <bottom/>
      <diagonal/>
    </border>
    <border>
      <left style="thin">
        <color auto="1"/>
      </left>
      <right/>
      <top style="medium">
        <color auto="1"/>
      </top>
      <bottom/>
      <diagonal/>
    </border>
    <border>
      <left style="double">
        <color auto="1"/>
      </left>
      <right style="medium">
        <color auto="1"/>
      </right>
      <top style="medium">
        <color auto="1"/>
      </top>
      <bottom/>
      <diagonal/>
    </border>
    <border>
      <left style="medium">
        <color auto="1"/>
      </left>
      <right/>
      <top style="double">
        <color auto="1"/>
      </top>
      <bottom/>
      <diagonal/>
    </border>
    <border>
      <left style="thin">
        <color auto="1"/>
      </left>
      <right/>
      <top style="double">
        <color auto="1"/>
      </top>
      <bottom/>
      <diagonal/>
    </border>
    <border>
      <left style="double">
        <color auto="1"/>
      </left>
      <right style="medium">
        <color auto="1"/>
      </right>
      <top style="double">
        <color auto="1"/>
      </top>
      <bottom/>
      <diagonal/>
    </border>
    <border>
      <left style="medium">
        <color auto="1"/>
      </left>
      <right/>
      <top/>
      <bottom/>
      <diagonal/>
    </border>
    <border>
      <left style="thin">
        <color auto="1"/>
      </left>
      <right/>
      <top/>
      <bottom/>
      <diagonal/>
    </border>
    <border>
      <left style="double">
        <color auto="1"/>
      </left>
      <right style="medium">
        <color auto="1"/>
      </right>
      <top/>
      <bottom/>
      <diagonal/>
    </border>
    <border>
      <left/>
      <right/>
      <top/>
      <bottom style="medium">
        <color auto="1"/>
      </bottom>
      <diagonal/>
    </border>
    <border>
      <left style="thin">
        <color auto="1"/>
      </left>
      <right/>
      <top/>
      <bottom style="medium">
        <color auto="1"/>
      </bottom>
      <diagonal/>
    </border>
    <border>
      <left style="double">
        <color auto="1"/>
      </left>
      <right style="medium">
        <color auto="1"/>
      </right>
      <top/>
      <bottom style="medium">
        <color auto="1"/>
      </bottom>
      <diagonal/>
    </border>
    <border>
      <left/>
      <right/>
      <top style="double">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double">
        <color auto="1"/>
      </left>
      <right/>
      <top style="medium">
        <color auto="1"/>
      </top>
      <bottom/>
      <diagonal/>
    </border>
    <border>
      <left style="medium">
        <color auto="1"/>
      </left>
      <right/>
      <top style="hair">
        <color auto="1"/>
      </top>
      <bottom/>
      <diagonal/>
    </border>
    <border>
      <left style="hair">
        <color auto="1"/>
      </left>
      <right style="double">
        <color auto="1"/>
      </right>
      <top style="hair">
        <color auto="1"/>
      </top>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double">
        <color auto="1"/>
      </right>
      <top/>
      <bottom/>
      <diagonal/>
    </border>
    <border>
      <left style="double">
        <color auto="1"/>
      </left>
      <right style="hair">
        <color auto="1"/>
      </right>
      <top/>
      <bottom/>
      <diagonal/>
    </border>
    <border>
      <left style="hair">
        <color auto="1"/>
      </left>
      <right style="hair">
        <color auto="1"/>
      </right>
      <top/>
      <bottom/>
      <diagonal/>
    </border>
    <border>
      <left style="medium">
        <color auto="1"/>
      </left>
      <right/>
      <top/>
      <bottom style="double">
        <color auto="1"/>
      </bottom>
      <diagonal/>
    </border>
    <border>
      <left style="hair">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medium">
        <color auto="1"/>
      </right>
      <top style="thin">
        <color auto="1"/>
      </top>
      <bottom style="double">
        <color auto="1"/>
      </bottom>
      <diagonal/>
    </border>
    <border>
      <left style="medium">
        <color auto="1"/>
      </left>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double">
        <color auto="1"/>
      </top>
      <bottom style="hair">
        <color auto="1"/>
      </bottom>
      <diagonal/>
    </border>
    <border>
      <left style="medium">
        <color auto="1"/>
      </left>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double">
        <color auto="1"/>
      </right>
      <top style="hair">
        <color auto="1"/>
      </top>
      <bottom style="medium">
        <color auto="1"/>
      </bottom>
      <diagonal/>
    </border>
    <border>
      <left style="double">
        <color auto="1"/>
      </left>
      <right style="hair">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ouble">
        <color auto="1"/>
      </right>
      <top style="hair">
        <color auto="1"/>
      </top>
      <bottom style="hair">
        <color auto="1"/>
      </bottom>
      <diagonal/>
    </border>
    <border>
      <left style="medium">
        <color auto="1"/>
      </left>
      <right style="double">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hair">
        <color auto="1"/>
      </top>
      <bottom/>
      <diagonal/>
    </border>
    <border>
      <left style="double">
        <color auto="1"/>
      </left>
      <right style="hair">
        <color auto="1"/>
      </right>
      <top style="medium">
        <color auto="1"/>
      </top>
      <bottom style="hair">
        <color auto="1"/>
      </bottom>
      <diagonal/>
    </border>
    <border>
      <left style="medium">
        <color auto="1"/>
      </left>
      <right style="double">
        <color auto="1"/>
      </right>
      <top style="medium">
        <color auto="1"/>
      </top>
      <bottom/>
      <diagonal/>
    </border>
    <border>
      <left style="double">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double">
        <color auto="1"/>
      </right>
      <top/>
      <bottom/>
      <diagonal/>
    </border>
    <border>
      <left style="double">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double">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medium">
        <color auto="1"/>
      </right>
      <top style="thin">
        <color auto="1"/>
      </top>
      <bottom/>
      <diagonal/>
    </border>
    <border>
      <left style="double">
        <color auto="1"/>
      </left>
      <right style="thin">
        <color auto="1"/>
      </right>
      <top/>
      <bottom/>
      <diagonal/>
    </border>
    <border>
      <left style="hair">
        <color auto="1"/>
      </left>
      <right style="double">
        <color auto="1"/>
      </right>
      <top style="thin">
        <color auto="1"/>
      </top>
      <bottom/>
      <diagonal/>
    </border>
    <border>
      <left style="hair">
        <color auto="1"/>
      </left>
      <right style="thin">
        <color auto="1"/>
      </right>
      <top/>
      <bottom/>
      <diagonal/>
    </border>
    <border>
      <left style="thin">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double">
        <color auto="1"/>
      </right>
      <top/>
      <bottom style="double">
        <color auto="1"/>
      </bottom>
      <diagonal/>
    </border>
    <border>
      <left style="double">
        <color auto="1"/>
      </left>
      <right style="thin">
        <color auto="1"/>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style="medium">
        <color auto="1"/>
      </right>
      <top/>
      <bottom style="double">
        <color auto="1"/>
      </bottom>
      <diagonal/>
    </border>
    <border>
      <left style="double">
        <color auto="1"/>
      </left>
      <right style="thin">
        <color auto="1"/>
      </right>
      <top style="double">
        <color auto="1"/>
      </top>
      <bottom style="hair">
        <color auto="1"/>
      </bottom>
      <diagonal/>
    </border>
    <border>
      <left style="thin">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medium">
        <color auto="1"/>
      </right>
      <top style="double">
        <color auto="1"/>
      </top>
      <bottom style="thin">
        <color auto="1"/>
      </bottom>
      <diagonal/>
    </border>
    <border>
      <left style="double">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thin">
        <color auto="1"/>
      </top>
      <bottom style="hair">
        <color auto="1"/>
      </bottom>
      <diagonal/>
    </border>
    <border>
      <left style="double">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hair">
        <color auto="1"/>
      </bottom>
      <diagonal/>
    </border>
    <border>
      <left style="double">
        <color auto="1"/>
      </left>
      <right style="thin">
        <color auto="1"/>
      </right>
      <top/>
      <bottom style="hair">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double">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right style="medium">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double">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hair">
        <color auto="1"/>
      </top>
      <bottom style="thin">
        <color auto="1"/>
      </bottom>
      <diagonal/>
    </border>
    <border>
      <left style="double">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double">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medium">
        <color auto="1"/>
      </right>
      <top/>
      <bottom style="hair">
        <color auto="1"/>
      </bottom>
      <diagonal/>
    </border>
    <border>
      <left style="double">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medium">
        <color auto="1"/>
      </bottom>
      <diagonal/>
    </border>
    <border>
      <left/>
      <right style="medium">
        <color auto="1"/>
      </right>
      <top/>
      <bottom style="medium">
        <color auto="1"/>
      </bottom>
      <diagonal/>
    </border>
  </borders>
  <cellStyleXfs count="8">
    <xf numFmtId="0" fontId="0" fillId="0" borderId="0">
      <alignment vertical="center"/>
    </xf>
    <xf numFmtId="0" fontId="14" fillId="0" borderId="0" applyNumberFormat="0" applyFill="0" applyBorder="0" applyAlignment="0" applyProtection="0">
      <alignment vertical="center"/>
    </xf>
    <xf numFmtId="0" fontId="16" fillId="0" borderId="0">
      <alignment vertical="center"/>
    </xf>
    <xf numFmtId="0" fontId="13" fillId="0" borderId="0">
      <alignment vertical="center"/>
    </xf>
    <xf numFmtId="0" fontId="13" fillId="0" borderId="0">
      <alignment vertical="center"/>
    </xf>
    <xf numFmtId="0" fontId="18" fillId="0" borderId="0">
      <alignment vertical="center"/>
    </xf>
    <xf numFmtId="0" fontId="19" fillId="0" borderId="0" applyNumberFormat="0" applyFill="0" applyBorder="0" applyAlignment="0" applyProtection="0">
      <alignment vertical="center"/>
    </xf>
    <xf numFmtId="0" fontId="16" fillId="0" borderId="0">
      <alignment vertical="center"/>
    </xf>
  </cellStyleXfs>
  <cellXfs count="367">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0" fontId="11" fillId="0" borderId="0" xfId="0" applyFont="1">
      <alignment vertical="center"/>
    </xf>
    <xf numFmtId="0" fontId="9" fillId="0" borderId="0" xfId="0" applyFont="1" applyAlignment="1">
      <alignment horizontal="center" vertical="center"/>
    </xf>
    <xf numFmtId="0" fontId="3" fillId="0" borderId="0" xfId="0" applyFont="1" applyAlignment="1">
      <alignment horizontal="left" vertical="center"/>
    </xf>
    <xf numFmtId="0" fontId="12" fillId="0" borderId="0" xfId="0" applyFont="1">
      <alignment vertical="center"/>
    </xf>
    <xf numFmtId="0" fontId="9" fillId="0" borderId="0" xfId="0" applyFont="1" applyAlignment="1">
      <alignment horizontal="left" vertical="center"/>
    </xf>
    <xf numFmtId="0" fontId="0" fillId="0" borderId="0" xfId="0" quotePrefix="1" applyAlignment="1">
      <alignment horizontal="left" vertical="center"/>
    </xf>
    <xf numFmtId="0" fontId="8" fillId="0" borderId="0" xfId="0" quotePrefix="1" applyFont="1" applyAlignment="1">
      <alignment horizontal="left" vertical="center"/>
    </xf>
    <xf numFmtId="0" fontId="4" fillId="0" borderId="0" xfId="0" applyFont="1" applyAlignment="1">
      <alignment horizontal="left" vertical="center"/>
    </xf>
    <xf numFmtId="0" fontId="3" fillId="0" borderId="0" xfId="0" applyFont="1">
      <alignment vertical="center"/>
    </xf>
    <xf numFmtId="0" fontId="15" fillId="0" borderId="0" xfId="1" applyFont="1">
      <alignment vertical="center"/>
    </xf>
    <xf numFmtId="0" fontId="7" fillId="0" borderId="0" xfId="0" applyFont="1" applyAlignment="1">
      <alignment horizontal="right" vertical="center"/>
    </xf>
    <xf numFmtId="0" fontId="17" fillId="0" borderId="0" xfId="0" applyFont="1">
      <alignment vertical="center"/>
    </xf>
    <xf numFmtId="0" fontId="20" fillId="0" borderId="0" xfId="3" quotePrefix="1"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vertical="center" wrapText="1"/>
    </xf>
    <xf numFmtId="0" fontId="21" fillId="0" borderId="0" xfId="0" applyFont="1" applyAlignment="1">
      <alignment horizontal="left" vertical="center"/>
    </xf>
    <xf numFmtId="0" fontId="7"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8" fillId="0" borderId="0" xfId="0" applyFont="1">
      <alignment vertical="center"/>
    </xf>
    <xf numFmtId="0" fontId="25" fillId="0" borderId="0" xfId="0" applyFont="1">
      <alignment vertical="center"/>
    </xf>
    <xf numFmtId="0" fontId="26" fillId="2" borderId="0" xfId="0" applyFont="1" applyFill="1">
      <alignment vertical="center"/>
    </xf>
    <xf numFmtId="0" fontId="27" fillId="0" borderId="0" xfId="0" applyFont="1" applyAlignment="1">
      <alignment horizontal="right" vertical="center"/>
    </xf>
    <xf numFmtId="0" fontId="7" fillId="0" borderId="1" xfId="0" applyFont="1" applyBorder="1">
      <alignment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29" fillId="0" borderId="1" xfId="0" applyFont="1" applyBorder="1" applyAlignment="1">
      <alignment horizontal="center" vertical="center"/>
    </xf>
    <xf numFmtId="0" fontId="22" fillId="2" borderId="5" xfId="0" applyFont="1" applyFill="1" applyBorder="1" applyAlignment="1">
      <alignment vertical="center" wrapText="1" shrinkToFit="1"/>
    </xf>
    <xf numFmtId="0" fontId="22" fillId="2" borderId="6" xfId="0" applyFont="1" applyFill="1" applyBorder="1" applyAlignment="1">
      <alignment vertical="center" wrapText="1" shrinkToFit="1"/>
    </xf>
    <xf numFmtId="0" fontId="22" fillId="2" borderId="7" xfId="0" applyFont="1" applyFill="1" applyBorder="1" applyAlignment="1">
      <alignment vertical="center" wrapText="1" shrinkToFit="1"/>
    </xf>
    <xf numFmtId="0" fontId="30" fillId="0" borderId="1" xfId="0" applyFont="1" applyBorder="1">
      <alignment vertical="center"/>
    </xf>
    <xf numFmtId="0" fontId="22" fillId="2" borderId="8" xfId="0" applyFont="1" applyFill="1" applyBorder="1" applyAlignment="1">
      <alignment vertical="center" wrapText="1" shrinkToFit="1"/>
    </xf>
    <xf numFmtId="0" fontId="22" fillId="2" borderId="9" xfId="0" applyFont="1" applyFill="1" applyBorder="1" applyAlignment="1">
      <alignment vertical="center" wrapText="1" shrinkToFit="1"/>
    </xf>
    <xf numFmtId="0" fontId="22" fillId="2" borderId="10" xfId="0" applyFont="1" applyFill="1" applyBorder="1" applyAlignment="1">
      <alignment vertical="center" wrapText="1" shrinkToFit="1"/>
    </xf>
    <xf numFmtId="0" fontId="27" fillId="0" borderId="0" xfId="0" applyFont="1">
      <alignment vertical="center"/>
    </xf>
    <xf numFmtId="0" fontId="27" fillId="2" borderId="9" xfId="0" applyFont="1" applyFill="1" applyBorder="1">
      <alignment vertical="center"/>
    </xf>
    <xf numFmtId="0" fontId="27" fillId="2" borderId="10" xfId="0" applyFont="1" applyFill="1" applyBorder="1">
      <alignment vertical="center"/>
    </xf>
    <xf numFmtId="0" fontId="22" fillId="2" borderId="0" xfId="0" applyFont="1" applyFill="1" applyAlignment="1">
      <alignment vertical="center" shrinkToFit="1"/>
    </xf>
    <xf numFmtId="0" fontId="22" fillId="2" borderId="9" xfId="0" applyFont="1" applyFill="1" applyBorder="1" applyAlignment="1">
      <alignment vertical="center" shrinkToFit="1"/>
    </xf>
    <xf numFmtId="0" fontId="22" fillId="2" borderId="10" xfId="0" applyFont="1" applyFill="1" applyBorder="1" applyAlignment="1">
      <alignment vertical="center" shrinkToFit="1"/>
    </xf>
    <xf numFmtId="0" fontId="31" fillId="2" borderId="10" xfId="0" applyFont="1" applyFill="1" applyBorder="1" applyAlignment="1">
      <alignment vertical="center" shrinkToFit="1"/>
    </xf>
    <xf numFmtId="0" fontId="28" fillId="3" borderId="9" xfId="0" applyFont="1" applyFill="1" applyBorder="1" applyAlignment="1">
      <alignment vertical="center" shrinkToFit="1"/>
    </xf>
    <xf numFmtId="0" fontId="31" fillId="3" borderId="10" xfId="0" applyFont="1" applyFill="1" applyBorder="1" applyAlignment="1">
      <alignment vertical="center" shrinkToFit="1"/>
    </xf>
    <xf numFmtId="0" fontId="0" fillId="0" borderId="1" xfId="0" applyBorder="1">
      <alignment vertical="center"/>
    </xf>
    <xf numFmtId="0" fontId="27" fillId="2" borderId="11" xfId="0" applyFont="1" applyFill="1" applyBorder="1" applyAlignment="1">
      <alignment vertical="center" shrinkToFit="1"/>
    </xf>
    <xf numFmtId="0" fontId="32" fillId="2" borderId="12" xfId="0" applyFont="1" applyFill="1" applyBorder="1" applyAlignment="1">
      <alignment vertical="center" shrinkToFit="1"/>
    </xf>
    <xf numFmtId="0" fontId="32" fillId="2" borderId="13" xfId="0" applyFont="1" applyFill="1" applyBorder="1" applyAlignment="1">
      <alignment vertical="center" shrinkToFit="1"/>
    </xf>
    <xf numFmtId="0" fontId="22" fillId="2" borderId="14" xfId="0" applyFont="1" applyFill="1" applyBorder="1" applyAlignment="1">
      <alignment horizontal="center" vertical="center" wrapText="1" shrinkToFit="1"/>
    </xf>
    <xf numFmtId="0" fontId="22" fillId="2" borderId="6"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2" borderId="0" xfId="0" applyFont="1" applyFill="1" applyAlignment="1">
      <alignment vertical="center" wrapText="1" shrinkToFit="1"/>
    </xf>
    <xf numFmtId="0" fontId="27" fillId="0" borderId="9" xfId="0" applyFont="1" applyBorder="1">
      <alignment vertical="center"/>
    </xf>
    <xf numFmtId="0" fontId="27" fillId="0" borderId="10" xfId="0" applyFont="1" applyBorder="1">
      <alignment vertical="center"/>
    </xf>
    <xf numFmtId="0" fontId="22" fillId="3" borderId="9" xfId="0" applyFont="1" applyFill="1" applyBorder="1" applyAlignment="1">
      <alignment vertical="center" shrinkToFit="1"/>
    </xf>
    <xf numFmtId="0" fontId="28" fillId="3" borderId="9" xfId="0" applyFont="1" applyFill="1" applyBorder="1" applyAlignment="1">
      <alignment vertical="center" wrapText="1" shrinkToFit="1"/>
    </xf>
    <xf numFmtId="0" fontId="0" fillId="0" borderId="15" xfId="0" applyBorder="1">
      <alignment vertical="center"/>
    </xf>
    <xf numFmtId="0" fontId="34" fillId="0" borderId="2" xfId="0" applyFont="1" applyBorder="1">
      <alignment vertical="center"/>
    </xf>
    <xf numFmtId="0" fontId="34" fillId="0" borderId="16" xfId="0" applyFont="1" applyBorder="1">
      <alignment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0" fillId="4" borderId="0" xfId="0" applyFill="1">
      <alignment vertical="center"/>
    </xf>
    <xf numFmtId="0" fontId="35" fillId="0" borderId="0" xfId="0" applyFont="1">
      <alignment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lignment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8" xfId="0" applyFont="1" applyBorder="1" applyAlignment="1">
      <alignment horizontal="center" vertical="center"/>
    </xf>
    <xf numFmtId="0" fontId="34" fillId="0" borderId="37"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14" fontId="34" fillId="0" borderId="34" xfId="0" applyNumberFormat="1" applyFont="1" applyBorder="1" applyAlignment="1">
      <alignment horizontal="center" vertical="center" shrinkToFit="1"/>
    </xf>
    <xf numFmtId="14" fontId="34" fillId="0" borderId="35" xfId="0" applyNumberFormat="1" applyFont="1" applyBorder="1" applyAlignment="1">
      <alignment horizontal="center" vertical="center" shrinkToFit="1"/>
    </xf>
    <xf numFmtId="14" fontId="34" fillId="0" borderId="36" xfId="0" applyNumberFormat="1" applyFont="1" applyBorder="1" applyAlignment="1">
      <alignment horizontal="center" vertical="center" shrinkToFit="1"/>
    </xf>
    <xf numFmtId="0" fontId="34" fillId="0" borderId="40" xfId="0" applyFont="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14" fontId="34" fillId="0" borderId="44" xfId="0" applyNumberFormat="1" applyFont="1" applyBorder="1" applyAlignment="1">
      <alignment horizontal="center" vertical="center" shrinkToFit="1"/>
    </xf>
    <xf numFmtId="14" fontId="34" fillId="0" borderId="45" xfId="0" applyNumberFormat="1" applyFont="1" applyBorder="1" applyAlignment="1">
      <alignment horizontal="center" vertical="center" shrinkToFit="1"/>
    </xf>
    <xf numFmtId="14" fontId="34" fillId="0" borderId="46" xfId="0" applyNumberFormat="1"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48"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21" xfId="0" applyFont="1" applyBorder="1" applyAlignment="1">
      <alignment horizontal="center" vertical="center" shrinkToFit="1"/>
    </xf>
    <xf numFmtId="9" fontId="34" fillId="0" borderId="22" xfId="0" applyNumberFormat="1"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24" xfId="0" applyFont="1" applyBorder="1" applyAlignment="1">
      <alignment horizontal="center" vertical="center" shrinkToFit="1"/>
    </xf>
    <xf numFmtId="9" fontId="34" fillId="0" borderId="25" xfId="0" applyNumberFormat="1" applyFont="1" applyBorder="1" applyAlignment="1">
      <alignment horizontal="center" vertical="center" shrinkToFit="1"/>
    </xf>
    <xf numFmtId="0" fontId="34" fillId="0" borderId="25" xfId="0" applyFont="1" applyBorder="1" applyAlignment="1">
      <alignment horizontal="center" vertical="center" shrinkToFit="1"/>
    </xf>
    <xf numFmtId="0" fontId="34" fillId="5" borderId="50" xfId="0" applyFont="1" applyFill="1" applyBorder="1" applyAlignment="1">
      <alignment horizontal="center" vertical="center" shrinkToFit="1"/>
    </xf>
    <xf numFmtId="0" fontId="34" fillId="5" borderId="51" xfId="0" applyFont="1" applyFill="1" applyBorder="1" applyAlignment="1">
      <alignment horizontal="center" vertical="center" shrinkToFit="1"/>
    </xf>
    <xf numFmtId="0" fontId="34" fillId="5" borderId="52" xfId="0" applyFont="1" applyFill="1" applyBorder="1" applyAlignment="1">
      <alignment horizontal="center" vertical="center" shrinkToFit="1"/>
    </xf>
    <xf numFmtId="0" fontId="34" fillId="5" borderId="24" xfId="0" applyFont="1" applyFill="1" applyBorder="1" applyAlignment="1">
      <alignment horizontal="center" vertical="center" shrinkToFit="1"/>
    </xf>
    <xf numFmtId="9" fontId="34" fillId="5" borderId="25" xfId="0" applyNumberFormat="1" applyFont="1" applyFill="1" applyBorder="1" applyAlignment="1">
      <alignment horizontal="center" vertical="center" shrinkToFit="1"/>
    </xf>
    <xf numFmtId="0" fontId="34" fillId="5" borderId="25" xfId="0" applyFont="1" applyFill="1" applyBorder="1" applyAlignment="1">
      <alignment horizontal="center" vertical="center" shrinkToFit="1"/>
    </xf>
    <xf numFmtId="0" fontId="34" fillId="0" borderId="53" xfId="0" applyFont="1" applyBorder="1" applyAlignment="1">
      <alignment horizontal="center" vertical="center" shrinkToFit="1"/>
    </xf>
    <xf numFmtId="0" fontId="34" fillId="0" borderId="54" xfId="0" applyFont="1" applyBorder="1" applyAlignment="1">
      <alignment horizontal="center" vertical="center" shrinkToFit="1"/>
    </xf>
    <xf numFmtId="0" fontId="34" fillId="0" borderId="55" xfId="0" applyFont="1" applyBorder="1" applyAlignment="1">
      <alignment horizontal="center" vertical="center" shrinkToFit="1"/>
    </xf>
    <xf numFmtId="0" fontId="34" fillId="0" borderId="27" xfId="0" applyFont="1" applyBorder="1" applyAlignment="1">
      <alignment horizontal="center" vertical="center" shrinkToFit="1"/>
    </xf>
    <xf numFmtId="9" fontId="34" fillId="0" borderId="28" xfId="0" applyNumberFormat="1" applyFont="1" applyBorder="1" applyAlignment="1">
      <alignment horizontal="center" vertical="center" shrinkToFit="1"/>
    </xf>
    <xf numFmtId="0" fontId="34" fillId="0" borderId="28" xfId="0" applyFont="1" applyBorder="1" applyAlignment="1">
      <alignment horizontal="center" vertical="center" shrinkToFit="1"/>
    </xf>
    <xf numFmtId="0" fontId="34" fillId="2" borderId="56" xfId="0" applyFont="1" applyFill="1" applyBorder="1" applyAlignment="1">
      <alignment horizontal="center" vertical="center" shrinkToFit="1"/>
    </xf>
    <xf numFmtId="9" fontId="34" fillId="2" borderId="57" xfId="0" applyNumberFormat="1" applyFont="1" applyFill="1" applyBorder="1" applyAlignment="1">
      <alignment horizontal="center" vertical="center" shrinkToFit="1"/>
    </xf>
    <xf numFmtId="0" fontId="34" fillId="2" borderId="52" xfId="0" applyFont="1" applyFill="1" applyBorder="1" applyAlignment="1">
      <alignment horizontal="center" vertical="center" shrinkToFit="1"/>
    </xf>
    <xf numFmtId="0" fontId="34" fillId="2" borderId="24" xfId="0" applyFont="1" applyFill="1" applyBorder="1" applyAlignment="1">
      <alignment horizontal="center" vertical="center" shrinkToFit="1"/>
    </xf>
    <xf numFmtId="0" fontId="34" fillId="2" borderId="58" xfId="0" applyFont="1" applyFill="1" applyBorder="1" applyAlignment="1">
      <alignment horizontal="center" vertical="center" shrinkToFit="1"/>
    </xf>
    <xf numFmtId="0" fontId="34" fillId="2" borderId="59" xfId="0" applyFont="1" applyFill="1" applyBorder="1" applyAlignment="1">
      <alignment horizontal="center" vertical="center" shrinkToFit="1"/>
    </xf>
    <xf numFmtId="9" fontId="34" fillId="2" borderId="60" xfId="0" applyNumberFormat="1" applyFont="1" applyFill="1" applyBorder="1" applyAlignment="1">
      <alignment horizontal="center" vertical="center" shrinkToFit="1"/>
    </xf>
    <xf numFmtId="0" fontId="34" fillId="2" borderId="25" xfId="0" applyFont="1" applyFill="1" applyBorder="1" applyAlignment="1">
      <alignment horizontal="center" vertical="center" shrinkToFit="1"/>
    </xf>
    <xf numFmtId="9" fontId="34" fillId="2" borderId="61" xfId="0" applyNumberFormat="1" applyFont="1" applyFill="1" applyBorder="1" applyAlignment="1">
      <alignment horizontal="center" vertical="center" shrinkToFit="1"/>
    </xf>
    <xf numFmtId="9" fontId="34" fillId="2" borderId="55" xfId="0" applyNumberFormat="1" applyFont="1" applyFill="1" applyBorder="1" applyAlignment="1">
      <alignment horizontal="center" vertical="center" shrinkToFit="1"/>
    </xf>
    <xf numFmtId="9" fontId="34" fillId="2" borderId="27" xfId="0" applyNumberFormat="1" applyFont="1" applyFill="1" applyBorder="1" applyAlignment="1">
      <alignment horizontal="center" vertical="center" shrinkToFit="1"/>
    </xf>
    <xf numFmtId="9" fontId="34" fillId="2" borderId="28" xfId="0" applyNumberFormat="1" applyFont="1" applyFill="1" applyBorder="1" applyAlignment="1">
      <alignment horizontal="center" vertical="center" shrinkToFit="1"/>
    </xf>
    <xf numFmtId="9" fontId="34" fillId="2" borderId="62" xfId="0" applyNumberFormat="1" applyFont="1" applyFill="1" applyBorder="1" applyAlignment="1">
      <alignment horizontal="center" vertical="center" shrinkToFit="1"/>
    </xf>
    <xf numFmtId="0" fontId="34" fillId="0" borderId="29" xfId="0" applyFont="1" applyBorder="1" applyAlignment="1">
      <alignment horizontal="center" vertical="center"/>
    </xf>
    <xf numFmtId="0" fontId="34" fillId="0" borderId="2" xfId="0" applyFont="1" applyBorder="1" applyAlignment="1">
      <alignment horizontal="center" vertical="center"/>
    </xf>
    <xf numFmtId="0" fontId="34" fillId="0" borderId="16" xfId="0" applyFont="1" applyBorder="1" applyAlignment="1">
      <alignment horizontal="center" vertical="center"/>
    </xf>
    <xf numFmtId="14" fontId="0" fillId="0" borderId="0" xfId="0" applyNumberFormat="1">
      <alignment vertical="center"/>
    </xf>
    <xf numFmtId="0" fontId="34" fillId="0" borderId="30" xfId="0" applyFont="1" applyBorder="1" applyAlignment="1">
      <alignment horizontal="center" vertical="center" shrinkToFit="1"/>
    </xf>
    <xf numFmtId="0" fontId="34" fillId="0" borderId="31" xfId="0" applyFont="1" applyBorder="1" applyAlignment="1">
      <alignment horizontal="center" vertical="center" shrinkToFit="1"/>
    </xf>
    <xf numFmtId="0" fontId="0" fillId="0" borderId="8" xfId="0" applyBorder="1">
      <alignment vertical="center"/>
    </xf>
    <xf numFmtId="0" fontId="34" fillId="0" borderId="63" xfId="0" applyFont="1" applyBorder="1" applyAlignment="1">
      <alignment horizontal="center" vertical="center"/>
    </xf>
    <xf numFmtId="14" fontId="34" fillId="0" borderId="63" xfId="0" applyNumberFormat="1" applyFont="1" applyBorder="1" applyAlignment="1">
      <alignment horizontal="center" vertical="center" shrinkToFit="1"/>
    </xf>
    <xf numFmtId="14" fontId="34" fillId="0" borderId="64" xfId="0" applyNumberFormat="1" applyFont="1" applyBorder="1" applyAlignment="1">
      <alignment horizontal="center" vertical="center" shrinkToFit="1"/>
    </xf>
    <xf numFmtId="0" fontId="34" fillId="0" borderId="65" xfId="0" applyFont="1" applyBorder="1" applyAlignment="1">
      <alignment horizontal="center" vertical="center" shrinkToFit="1"/>
    </xf>
    <xf numFmtId="0" fontId="34" fillId="0" borderId="66" xfId="0" applyFont="1" applyBorder="1" applyAlignment="1">
      <alignment horizontal="center" vertical="center" shrinkToFit="1"/>
    </xf>
    <xf numFmtId="0" fontId="34" fillId="2" borderId="50" xfId="0" applyFont="1" applyFill="1" applyBorder="1" applyAlignment="1">
      <alignment horizontal="center" vertical="center" shrinkToFit="1"/>
    </xf>
    <xf numFmtId="0" fontId="34" fillId="2" borderId="51" xfId="0" applyFont="1" applyFill="1" applyBorder="1" applyAlignment="1">
      <alignment horizontal="center" vertical="center" shrinkToFit="1"/>
    </xf>
    <xf numFmtId="9" fontId="34" fillId="2" borderId="25" xfId="0" applyNumberFormat="1" applyFont="1" applyFill="1" applyBorder="1" applyAlignment="1">
      <alignment horizontal="center" vertical="center" shrinkToFit="1"/>
    </xf>
    <xf numFmtId="0" fontId="34" fillId="5" borderId="66" xfId="0" applyFont="1" applyFill="1" applyBorder="1" applyAlignment="1">
      <alignment horizontal="center" vertical="center" shrinkToFit="1"/>
    </xf>
    <xf numFmtId="0" fontId="34" fillId="0" borderId="67" xfId="0" applyFont="1" applyBorder="1" applyAlignment="1">
      <alignment horizontal="center" vertical="center" shrinkToFit="1"/>
    </xf>
    <xf numFmtId="0" fontId="34" fillId="2" borderId="66" xfId="0" applyFont="1" applyFill="1" applyBorder="1" applyAlignment="1">
      <alignment horizontal="center" vertical="center" shrinkToFit="1"/>
    </xf>
    <xf numFmtId="9" fontId="34" fillId="2" borderId="67" xfId="0" applyNumberFormat="1" applyFont="1" applyFill="1" applyBorder="1" applyAlignment="1">
      <alignment horizontal="center" vertical="center" shrinkToFit="1"/>
    </xf>
    <xf numFmtId="0" fontId="34" fillId="0" borderId="68" xfId="0" applyFont="1" applyBorder="1">
      <alignment vertical="center"/>
    </xf>
    <xf numFmtId="0" fontId="34" fillId="0" borderId="69" xfId="0" applyFont="1" applyBorder="1">
      <alignment vertical="center"/>
    </xf>
    <xf numFmtId="0" fontId="34" fillId="5" borderId="47" xfId="0" applyFont="1" applyFill="1" applyBorder="1" applyAlignment="1">
      <alignment horizontal="center" vertical="center" shrinkToFit="1"/>
    </xf>
    <xf numFmtId="0" fontId="34" fillId="5" borderId="48" xfId="0" applyFont="1" applyFill="1" applyBorder="1" applyAlignment="1">
      <alignment horizontal="center" vertical="center" shrinkToFit="1"/>
    </xf>
    <xf numFmtId="0" fontId="34" fillId="5" borderId="49" xfId="0" applyFont="1" applyFill="1" applyBorder="1" applyAlignment="1">
      <alignment horizontal="center" vertical="center" shrinkToFit="1"/>
    </xf>
    <xf numFmtId="0" fontId="34" fillId="5" borderId="21" xfId="0" applyFont="1" applyFill="1" applyBorder="1" applyAlignment="1">
      <alignment horizontal="center" vertical="center" shrinkToFit="1"/>
    </xf>
    <xf numFmtId="9" fontId="34" fillId="5" borderId="22" xfId="0" applyNumberFormat="1" applyFont="1" applyFill="1" applyBorder="1" applyAlignment="1">
      <alignment horizontal="center" vertical="center" shrinkToFit="1"/>
    </xf>
    <xf numFmtId="0" fontId="34" fillId="5" borderId="22" xfId="0" applyFont="1" applyFill="1" applyBorder="1" applyAlignment="1">
      <alignment horizontal="center" vertical="center" shrinkToFit="1"/>
    </xf>
    <xf numFmtId="0" fontId="34" fillId="5" borderId="53" xfId="0" applyFont="1" applyFill="1" applyBorder="1" applyAlignment="1">
      <alignment horizontal="center" vertical="center" shrinkToFit="1"/>
    </xf>
    <xf numFmtId="0" fontId="34" fillId="5" borderId="54" xfId="0" applyFont="1" applyFill="1" applyBorder="1" applyAlignment="1">
      <alignment horizontal="center" vertical="center" shrinkToFit="1"/>
    </xf>
    <xf numFmtId="0" fontId="34" fillId="5" borderId="55" xfId="0" applyFont="1" applyFill="1" applyBorder="1" applyAlignment="1">
      <alignment horizontal="center" vertical="center" shrinkToFit="1"/>
    </xf>
    <xf numFmtId="0" fontId="34" fillId="5" borderId="27" xfId="0" applyFont="1" applyFill="1" applyBorder="1" applyAlignment="1">
      <alignment horizontal="center" vertical="center" shrinkToFit="1"/>
    </xf>
    <xf numFmtId="9" fontId="34" fillId="5" borderId="28" xfId="0" applyNumberFormat="1" applyFont="1" applyFill="1" applyBorder="1" applyAlignment="1">
      <alignment horizontal="center" vertical="center" shrinkToFit="1"/>
    </xf>
    <xf numFmtId="0" fontId="34" fillId="5" borderId="28" xfId="0" applyFont="1" applyFill="1" applyBorder="1" applyAlignment="1">
      <alignment horizontal="center" vertical="center" shrinkToFit="1"/>
    </xf>
    <xf numFmtId="0" fontId="34" fillId="4" borderId="24" xfId="0" applyFont="1" applyFill="1" applyBorder="1" applyAlignment="1">
      <alignment horizontal="center" vertical="center" shrinkToFit="1"/>
    </xf>
    <xf numFmtId="0" fontId="34" fillId="2" borderId="47" xfId="0" applyFont="1" applyFill="1" applyBorder="1" applyAlignment="1">
      <alignment horizontal="center" vertical="center" shrinkToFit="1"/>
    </xf>
    <xf numFmtId="0" fontId="34" fillId="2" borderId="48" xfId="0" applyFont="1" applyFill="1" applyBorder="1" applyAlignment="1">
      <alignment horizontal="center" vertical="center" shrinkToFit="1"/>
    </xf>
    <xf numFmtId="0" fontId="34" fillId="2" borderId="49"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9" fontId="34" fillId="2" borderId="22" xfId="0" applyNumberFormat="1" applyFont="1" applyFill="1" applyBorder="1" applyAlignment="1">
      <alignment horizontal="center" vertical="center" shrinkToFit="1"/>
    </xf>
    <xf numFmtId="0" fontId="34" fillId="2" borderId="22" xfId="0" applyFont="1" applyFill="1" applyBorder="1" applyAlignment="1">
      <alignment horizontal="center" vertical="center" shrinkToFit="1"/>
    </xf>
    <xf numFmtId="0" fontId="34" fillId="2" borderId="70" xfId="0" applyFont="1" applyFill="1" applyBorder="1" applyAlignment="1">
      <alignment horizontal="center" vertical="center" shrinkToFit="1"/>
    </xf>
    <xf numFmtId="0" fontId="34" fillId="2" borderId="53" xfId="0" applyFont="1" applyFill="1" applyBorder="1" applyAlignment="1">
      <alignment horizontal="center" vertical="center" shrinkToFit="1"/>
    </xf>
    <xf numFmtId="0" fontId="34" fillId="2" borderId="54" xfId="0" applyFont="1" applyFill="1" applyBorder="1" applyAlignment="1">
      <alignment horizontal="center" vertical="center" shrinkToFit="1"/>
    </xf>
    <xf numFmtId="0" fontId="34" fillId="2" borderId="55" xfId="0" applyFont="1" applyFill="1" applyBorder="1" applyAlignment="1">
      <alignment horizontal="center" vertical="center" shrinkToFit="1"/>
    </xf>
    <xf numFmtId="0" fontId="34" fillId="2" borderId="27" xfId="0" applyFont="1" applyFill="1" applyBorder="1" applyAlignment="1">
      <alignment horizontal="center" vertical="center" shrinkToFit="1"/>
    </xf>
    <xf numFmtId="0" fontId="34" fillId="2" borderId="28" xfId="0" applyFont="1" applyFill="1" applyBorder="1" applyAlignment="1">
      <alignment horizontal="center" vertical="center" shrinkToFit="1"/>
    </xf>
    <xf numFmtId="14" fontId="36" fillId="0" borderId="35" xfId="0" applyNumberFormat="1" applyFont="1" applyBorder="1" applyAlignment="1">
      <alignment horizontal="center" vertical="center" shrinkToFit="1"/>
    </xf>
    <xf numFmtId="14" fontId="36" fillId="0" borderId="45" xfId="0" applyNumberFormat="1" applyFont="1" applyBorder="1" applyAlignment="1">
      <alignment horizontal="center" vertical="center" shrinkToFit="1"/>
    </xf>
    <xf numFmtId="14" fontId="34" fillId="2" borderId="45" xfId="0" applyNumberFormat="1" applyFont="1" applyFill="1" applyBorder="1" applyAlignment="1">
      <alignment horizontal="center" vertical="center" shrinkToFit="1"/>
    </xf>
    <xf numFmtId="14" fontId="34" fillId="2" borderId="46" xfId="0" applyNumberFormat="1" applyFont="1" applyFill="1" applyBorder="1" applyAlignment="1">
      <alignment horizontal="center" vertical="center" shrinkToFit="1"/>
    </xf>
    <xf numFmtId="0" fontId="34" fillId="2" borderId="30" xfId="0" applyFont="1" applyFill="1" applyBorder="1" applyAlignment="1">
      <alignment horizontal="center" vertical="center" shrinkToFit="1"/>
    </xf>
    <xf numFmtId="0" fontId="34" fillId="2" borderId="31" xfId="0" applyFont="1" applyFill="1" applyBorder="1" applyAlignment="1">
      <alignment horizontal="center" vertical="center" shrinkToFit="1"/>
    </xf>
    <xf numFmtId="0" fontId="34" fillId="2" borderId="32" xfId="0" applyFont="1" applyFill="1" applyBorder="1" applyAlignment="1">
      <alignment horizontal="center" vertical="center" shrinkToFit="1"/>
    </xf>
    <xf numFmtId="0" fontId="34" fillId="2" borderId="33" xfId="0" applyFont="1" applyFill="1" applyBorder="1" applyAlignment="1">
      <alignment horizontal="center" vertical="center" shrinkToFit="1"/>
    </xf>
    <xf numFmtId="9" fontId="34" fillId="2" borderId="71" xfId="0" applyNumberFormat="1" applyFont="1" applyFill="1" applyBorder="1" applyAlignment="1">
      <alignment horizontal="center" vertical="center" shrinkToFit="1"/>
    </xf>
    <xf numFmtId="0" fontId="34" fillId="2" borderId="71" xfId="0" applyFont="1" applyFill="1" applyBorder="1" applyAlignment="1">
      <alignment horizontal="center" vertical="center" shrinkToFit="1"/>
    </xf>
    <xf numFmtId="0" fontId="0" fillId="0" borderId="2" xfId="0" applyBorder="1">
      <alignment vertical="center"/>
    </xf>
    <xf numFmtId="0" fontId="34" fillId="2" borderId="72" xfId="0" applyFont="1" applyFill="1" applyBorder="1" applyAlignment="1">
      <alignment horizontal="center" vertical="center" shrinkToFit="1"/>
    </xf>
    <xf numFmtId="0" fontId="34" fillId="0" borderId="70" xfId="0" applyFont="1" applyBorder="1" applyAlignment="1">
      <alignment horizontal="center" vertical="center" shrinkToFit="1"/>
    </xf>
    <xf numFmtId="0" fontId="6" fillId="0" borderId="0" xfId="0" applyFont="1" applyAlignment="1">
      <alignment horizontal="left" vertical="center"/>
    </xf>
    <xf numFmtId="9" fontId="0" fillId="0" borderId="0" xfId="0" applyNumberFormat="1">
      <alignment vertical="center"/>
    </xf>
    <xf numFmtId="10" fontId="0" fillId="0" borderId="0" xfId="0" applyNumberFormat="1" applyAlignment="1">
      <alignment horizontal="center" vertical="center"/>
    </xf>
    <xf numFmtId="0" fontId="37" fillId="0" borderId="0" xfId="0" applyFont="1" applyAlignment="1">
      <alignment horizontal="left" vertical="center"/>
    </xf>
    <xf numFmtId="0" fontId="0" fillId="0" borderId="73" xfId="0" applyBorder="1" applyAlignment="1">
      <alignment horizontal="center" vertical="center"/>
    </xf>
    <xf numFmtId="0" fontId="0" fillId="0" borderId="74" xfId="0" applyBorder="1" applyAlignment="1">
      <alignment horizontal="centerContinuous" vertical="center" shrinkToFit="1"/>
    </xf>
    <xf numFmtId="0" fontId="0" fillId="0" borderId="75" xfId="0" applyBorder="1" applyAlignment="1">
      <alignment horizontal="centerContinuous" vertical="center" shrinkToFit="1"/>
    </xf>
    <xf numFmtId="0" fontId="0" fillId="0" borderId="3" xfId="0" applyBorder="1" applyAlignment="1">
      <alignment horizontal="centerContinuous" vertical="center" shrinkToFit="1"/>
    </xf>
    <xf numFmtId="0" fontId="0" fillId="0" borderId="74" xfId="0" applyBorder="1" applyAlignment="1">
      <alignment horizontal="centerContinuous" vertical="center"/>
    </xf>
    <xf numFmtId="0" fontId="0" fillId="0" borderId="75" xfId="0" applyBorder="1" applyAlignment="1">
      <alignment horizontal="centerContinuous" vertical="center"/>
    </xf>
    <xf numFmtId="9" fontId="0" fillId="0" borderId="75" xfId="0" applyNumberFormat="1" applyBorder="1" applyAlignment="1">
      <alignment horizontal="centerContinuous" vertical="center"/>
    </xf>
    <xf numFmtId="10" fontId="0" fillId="0" borderId="76" xfId="0" applyNumberFormat="1" applyBorder="1" applyAlignment="1">
      <alignment horizontal="center"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6" xfId="0" applyBorder="1" applyAlignment="1">
      <alignment horizontal="centerContinuous"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Continuous" vertical="center" shrinkToFit="1"/>
    </xf>
    <xf numFmtId="0" fontId="0" fillId="0" borderId="80" xfId="0" applyBorder="1" applyAlignment="1">
      <alignment horizontal="centerContinuous" vertical="center" shrinkToFit="1"/>
    </xf>
    <xf numFmtId="0" fontId="0" fillId="0" borderId="81" xfId="0" applyBorder="1" applyAlignment="1">
      <alignment horizontal="center" vertical="center" shrinkToFit="1"/>
    </xf>
    <xf numFmtId="0" fontId="0" fillId="0" borderId="80" xfId="0" applyBorder="1" applyAlignment="1">
      <alignment horizontal="center" vertical="center" shrinkToFit="1"/>
    </xf>
    <xf numFmtId="9" fontId="0" fillId="0" borderId="82" xfId="0" applyNumberFormat="1" applyBorder="1" applyAlignment="1">
      <alignment horizontal="center" vertical="center" shrinkToFit="1"/>
    </xf>
    <xf numFmtId="10" fontId="0" fillId="0" borderId="83" xfId="0" applyNumberFormat="1" applyBorder="1" applyAlignment="1">
      <alignment horizontal="center" vertical="center"/>
    </xf>
    <xf numFmtId="0" fontId="0" fillId="0" borderId="8" xfId="0" applyBorder="1" applyAlignment="1">
      <alignment horizontal="center" vertical="center"/>
    </xf>
    <xf numFmtId="0" fontId="0" fillId="0" borderId="77" xfId="0" applyBorder="1" applyAlignment="1">
      <alignment horizontal="center" vertical="center" shrinkToFit="1"/>
    </xf>
    <xf numFmtId="0" fontId="0" fillId="0" borderId="84" xfId="0" applyBorder="1" applyAlignment="1">
      <alignment horizontal="center" vertical="center" shrinkToFit="1"/>
    </xf>
    <xf numFmtId="0" fontId="0" fillId="0" borderId="79" xfId="0" applyBorder="1" applyAlignment="1">
      <alignment horizontal="center" vertical="center" shrinkToFit="1"/>
    </xf>
    <xf numFmtId="0" fontId="0" fillId="0" borderId="85"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9" fontId="0" fillId="0" borderId="86" xfId="0" applyNumberFormat="1" applyBorder="1" applyAlignment="1">
      <alignment horizontal="center" vertical="center" shrinkToFit="1"/>
    </xf>
    <xf numFmtId="10" fontId="0" fillId="0" borderId="87" xfId="0" applyNumberForma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Continuous" vertical="center"/>
    </xf>
    <xf numFmtId="0" fontId="0" fillId="0" borderId="90" xfId="0" applyBorder="1" applyAlignment="1">
      <alignment horizontal="center" vertical="center" shrinkToFit="1"/>
    </xf>
    <xf numFmtId="0" fontId="0" fillId="0" borderId="91" xfId="0" applyBorder="1" applyAlignment="1">
      <alignment horizontal="center" vertical="center" shrinkToFit="1"/>
    </xf>
    <xf numFmtId="0" fontId="0" fillId="0" borderId="92"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9" fontId="0" fillId="0" borderId="93" xfId="0" applyNumberFormat="1" applyBorder="1" applyAlignment="1">
      <alignment horizontal="center" vertical="center" shrinkToFit="1"/>
    </xf>
    <xf numFmtId="10" fontId="0" fillId="0" borderId="94" xfId="0" applyNumberFormat="1" applyBorder="1" applyAlignment="1">
      <alignment horizontal="center" vertical="center"/>
    </xf>
    <xf numFmtId="0" fontId="0" fillId="0" borderId="84" xfId="0" applyBorder="1" applyAlignment="1">
      <alignment horizontal="center" vertical="center"/>
    </xf>
    <xf numFmtId="0" fontId="0" fillId="0" borderId="89" xfId="0" applyBorder="1" applyAlignment="1">
      <alignment horizontal="center" vertical="center" shrinkToFit="1"/>
    </xf>
    <xf numFmtId="0" fontId="0" fillId="0" borderId="47" xfId="0" applyBorder="1" applyAlignment="1">
      <alignment horizontal="center" vertical="center" shrinkToFit="1"/>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21" xfId="0" applyBorder="1" applyAlignment="1">
      <alignment horizontal="center" vertical="center" shrinkToFit="1"/>
    </xf>
    <xf numFmtId="0" fontId="0" fillId="0" borderId="49" xfId="0" applyBorder="1" applyAlignment="1">
      <alignment horizontal="center" vertical="center" shrinkToFit="1"/>
    </xf>
    <xf numFmtId="9" fontId="0" fillId="0" borderId="97" xfId="0" applyNumberFormat="1" applyBorder="1" applyAlignment="1">
      <alignment horizontal="center" vertical="center" shrinkToFit="1"/>
    </xf>
    <xf numFmtId="176" fontId="0" fillId="0" borderId="98" xfId="0" applyNumberFormat="1" applyBorder="1" applyAlignment="1">
      <alignment horizontal="center" vertical="center"/>
    </xf>
    <xf numFmtId="0" fontId="0" fillId="0" borderId="99" xfId="0" applyBorder="1" applyAlignment="1">
      <alignment horizontal="center" vertical="center" shrinkToFit="1"/>
    </xf>
    <xf numFmtId="0" fontId="0" fillId="0" borderId="100" xfId="0" applyBorder="1" applyAlignment="1">
      <alignment horizontal="center" vertical="center" shrinkToFit="1"/>
    </xf>
    <xf numFmtId="0" fontId="0" fillId="0" borderId="101" xfId="0" applyBorder="1" applyAlignment="1">
      <alignment horizontal="center" vertical="center" shrinkToFit="1"/>
    </xf>
    <xf numFmtId="0" fontId="0" fillId="0" borderId="50" xfId="0" applyBorder="1" applyAlignment="1">
      <alignment horizontal="center" vertical="center" shrinkToFit="1"/>
    </xf>
    <xf numFmtId="0" fontId="0" fillId="0" borderId="102" xfId="0" applyBorder="1" applyAlignment="1">
      <alignment horizontal="center" vertical="center" shrinkToFit="1"/>
    </xf>
    <xf numFmtId="0" fontId="0" fillId="0" borderId="103" xfId="0" applyBorder="1" applyAlignment="1">
      <alignment horizontal="center" vertical="center" shrinkToFit="1"/>
    </xf>
    <xf numFmtId="0" fontId="0" fillId="0" borderId="24" xfId="0" applyBorder="1" applyAlignment="1">
      <alignment horizontal="center" vertical="center" shrinkToFit="1"/>
    </xf>
    <xf numFmtId="0" fontId="0" fillId="0" borderId="52" xfId="0" applyBorder="1" applyAlignment="1">
      <alignment horizontal="center" vertical="center" shrinkToFit="1"/>
    </xf>
    <xf numFmtId="9" fontId="0" fillId="0" borderId="104" xfId="0" applyNumberFormat="1" applyBorder="1" applyAlignment="1">
      <alignment horizontal="center" vertical="center" shrinkToFit="1"/>
    </xf>
    <xf numFmtId="176" fontId="0" fillId="0" borderId="105" xfId="0" applyNumberFormat="1" applyBorder="1" applyAlignment="1">
      <alignment horizontal="center" vertical="center"/>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106" xfId="0" applyBorder="1" applyAlignment="1">
      <alignment horizontal="center" vertical="center" shrinkToFit="1"/>
    </xf>
    <xf numFmtId="0" fontId="0" fillId="0" borderId="107" xfId="0" applyBorder="1" applyAlignment="1">
      <alignment horizontal="center" vertical="center" shrinkToFit="1"/>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0" fillId="0" borderId="110" xfId="0" applyBorder="1" applyAlignment="1">
      <alignment horizontal="center" vertical="center" shrinkToFit="1"/>
    </xf>
    <xf numFmtId="0" fontId="0" fillId="0" borderId="111" xfId="0" applyBorder="1" applyAlignment="1">
      <alignment horizontal="center" vertical="center" shrinkToFit="1"/>
    </xf>
    <xf numFmtId="176" fontId="36" fillId="0" borderId="105" xfId="0" applyNumberFormat="1" applyFont="1" applyBorder="1" applyAlignment="1">
      <alignment horizontal="center" vertical="center"/>
    </xf>
    <xf numFmtId="0" fontId="0" fillId="0" borderId="112" xfId="0" applyBorder="1" applyAlignment="1">
      <alignment horizontal="center" vertical="center" shrinkToFit="1"/>
    </xf>
    <xf numFmtId="0" fontId="0" fillId="0" borderId="113" xfId="0" applyBorder="1" applyAlignment="1">
      <alignment horizontal="center" vertical="center" shrinkToFit="1"/>
    </xf>
    <xf numFmtId="0" fontId="0" fillId="0" borderId="114" xfId="0" applyBorder="1" applyAlignment="1">
      <alignment horizontal="center" vertical="center" shrinkToFit="1"/>
    </xf>
    <xf numFmtId="0" fontId="0" fillId="0" borderId="115" xfId="0" applyBorder="1" applyAlignment="1">
      <alignment horizontal="center" vertical="center" shrinkToFit="1"/>
    </xf>
    <xf numFmtId="0" fontId="0" fillId="2" borderId="30" xfId="0" applyFill="1" applyBorder="1" applyAlignment="1">
      <alignment horizontal="center" vertical="center" shrinkToFit="1"/>
    </xf>
    <xf numFmtId="0" fontId="0" fillId="2" borderId="116" xfId="0" applyFill="1" applyBorder="1" applyAlignment="1">
      <alignment horizontal="center" vertical="center" shrinkToFit="1"/>
    </xf>
    <xf numFmtId="0" fontId="0" fillId="2" borderId="117"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2" xfId="0" applyFill="1" applyBorder="1" applyAlignment="1">
      <alignment horizontal="center" vertical="center" shrinkToFit="1"/>
    </xf>
    <xf numFmtId="9" fontId="0" fillId="2" borderId="118" xfId="0" applyNumberFormat="1" applyFill="1" applyBorder="1" applyAlignment="1">
      <alignment horizontal="center" vertical="center" shrinkToFit="1"/>
    </xf>
    <xf numFmtId="176" fontId="0" fillId="2" borderId="119" xfId="0" applyNumberFormat="1" applyFill="1" applyBorder="1" applyAlignment="1">
      <alignment horizontal="center" vertical="center"/>
    </xf>
    <xf numFmtId="0" fontId="0" fillId="0" borderId="30" xfId="0" applyBorder="1" applyAlignment="1">
      <alignment horizontal="center" vertical="center" shrinkToFit="1"/>
    </xf>
    <xf numFmtId="0" fontId="0" fillId="0" borderId="116" xfId="0" applyBorder="1" applyAlignment="1">
      <alignment horizontal="center" vertical="center" shrinkToFit="1"/>
    </xf>
    <xf numFmtId="0" fontId="0" fillId="0" borderId="120" xfId="0" applyBorder="1" applyAlignment="1">
      <alignment horizontal="center" vertical="center" shrinkToFit="1"/>
    </xf>
    <xf numFmtId="0" fontId="0" fillId="0" borderId="121" xfId="0" applyBorder="1" applyAlignment="1">
      <alignment horizontal="center" vertical="center" shrinkToFit="1"/>
    </xf>
    <xf numFmtId="0" fontId="0" fillId="0" borderId="122" xfId="0" applyBorder="1" applyAlignment="1">
      <alignment horizontal="center" vertical="center" shrinkToFit="1"/>
    </xf>
    <xf numFmtId="0" fontId="0" fillId="0" borderId="123" xfId="0" applyBorder="1" applyAlignment="1">
      <alignment horizontal="center" vertical="center" shrinkToFit="1"/>
    </xf>
    <xf numFmtId="9" fontId="0" fillId="0" borderId="124" xfId="0" applyNumberFormat="1" applyBorder="1" applyAlignment="1">
      <alignment horizontal="center" vertical="center" shrinkToFit="1"/>
    </xf>
    <xf numFmtId="176" fontId="0" fillId="0" borderId="125" xfId="0" applyNumberFormat="1" applyBorder="1" applyAlignment="1">
      <alignment horizontal="center" vertical="center"/>
    </xf>
    <xf numFmtId="0" fontId="32" fillId="0" borderId="52" xfId="0" applyFont="1" applyBorder="1" applyAlignment="1">
      <alignment horizontal="center" vertical="center" shrinkToFit="1"/>
    </xf>
    <xf numFmtId="176" fontId="32" fillId="0" borderId="105" xfId="0" applyNumberFormat="1" applyFont="1" applyBorder="1" applyAlignment="1">
      <alignment horizontal="center" vertical="center"/>
    </xf>
    <xf numFmtId="0" fontId="0" fillId="0" borderId="126" xfId="0" applyBorder="1" applyAlignment="1">
      <alignment horizontal="center" vertical="center" shrinkToFit="1"/>
    </xf>
    <xf numFmtId="0" fontId="0" fillId="0" borderId="127" xfId="0" applyBorder="1" applyAlignment="1">
      <alignment horizontal="center" vertical="center" shrinkToFit="1"/>
    </xf>
    <xf numFmtId="0" fontId="36" fillId="0" borderId="128" xfId="0" applyFont="1" applyBorder="1" applyAlignment="1">
      <alignment horizontal="center" vertical="center" shrinkToFit="1"/>
    </xf>
    <xf numFmtId="0" fontId="36" fillId="0" borderId="108" xfId="0" applyFont="1" applyBorder="1" applyAlignment="1">
      <alignment horizontal="center" vertical="center" shrinkToFit="1"/>
    </xf>
    <xf numFmtId="0" fontId="36" fillId="0" borderId="115" xfId="0" applyFont="1" applyBorder="1" applyAlignment="1">
      <alignment horizontal="center" vertical="center" shrinkToFit="1"/>
    </xf>
    <xf numFmtId="0" fontId="0" fillId="0" borderId="129" xfId="0" applyBorder="1" applyAlignment="1">
      <alignment horizontal="center" vertical="center" shrinkToFit="1"/>
    </xf>
    <xf numFmtId="0" fontId="0" fillId="0" borderId="130" xfId="0" applyBorder="1" applyAlignment="1">
      <alignment horizontal="center" vertical="center" shrinkToFit="1"/>
    </xf>
    <xf numFmtId="0" fontId="0" fillId="0" borderId="131" xfId="0" applyBorder="1" applyAlignment="1">
      <alignment horizontal="center" vertical="center" shrinkToFit="1"/>
    </xf>
    <xf numFmtId="9" fontId="0" fillId="0" borderId="132" xfId="0" applyNumberFormat="1" applyBorder="1" applyAlignment="1">
      <alignment horizontal="center" vertical="center" shrinkToFit="1"/>
    </xf>
    <xf numFmtId="176" fontId="0" fillId="0" borderId="133" xfId="0" applyNumberFormat="1" applyBorder="1" applyAlignment="1">
      <alignment horizontal="center" vertical="center"/>
    </xf>
    <xf numFmtId="0" fontId="0" fillId="0" borderId="134" xfId="0" applyBorder="1" applyAlignment="1">
      <alignment horizontal="center" vertical="center" shrinkToFit="1"/>
    </xf>
    <xf numFmtId="0" fontId="0" fillId="0" borderId="135" xfId="0" applyBorder="1" applyAlignment="1">
      <alignment horizontal="center" vertical="center" shrinkToFit="1"/>
    </xf>
    <xf numFmtId="0" fontId="0" fillId="0" borderId="136" xfId="0" applyBorder="1" applyAlignment="1">
      <alignment horizontal="center" vertical="center" shrinkToFit="1"/>
    </xf>
    <xf numFmtId="9" fontId="0" fillId="0" borderId="137" xfId="0" applyNumberFormat="1" applyBorder="1" applyAlignment="1">
      <alignment horizontal="center" vertical="center" shrinkToFit="1"/>
    </xf>
    <xf numFmtId="176" fontId="0" fillId="0" borderId="138" xfId="0" applyNumberFormat="1" applyBorder="1" applyAlignment="1">
      <alignment horizontal="center" vertical="center"/>
    </xf>
    <xf numFmtId="0" fontId="36" fillId="0" borderId="114" xfId="0" applyFont="1" applyBorder="1" applyAlignment="1">
      <alignment horizontal="center" vertical="center" shrinkToFit="1"/>
    </xf>
    <xf numFmtId="0" fontId="0" fillId="0" borderId="117" xfId="0" applyBorder="1" applyAlignment="1">
      <alignment horizontal="center" vertical="center" shrinkToFit="1"/>
    </xf>
    <xf numFmtId="0" fontId="0" fillId="0" borderId="33" xfId="0" applyBorder="1" applyAlignment="1">
      <alignment horizontal="center" vertical="center" shrinkToFit="1"/>
    </xf>
    <xf numFmtId="0" fontId="0" fillId="0" borderId="32" xfId="0" applyBorder="1" applyAlignment="1">
      <alignment horizontal="center" vertical="center" shrinkToFit="1"/>
    </xf>
    <xf numFmtId="9" fontId="0" fillId="0" borderId="118" xfId="0" applyNumberFormat="1" applyBorder="1" applyAlignment="1">
      <alignment horizontal="center" vertical="center" shrinkToFit="1"/>
    </xf>
    <xf numFmtId="176" fontId="0" fillId="0" borderId="119" xfId="0" applyNumberFormat="1" applyBorder="1" applyAlignment="1">
      <alignment horizontal="center" vertical="center"/>
    </xf>
    <xf numFmtId="0" fontId="36" fillId="3" borderId="50" xfId="0" applyFont="1" applyFill="1" applyBorder="1" applyAlignment="1">
      <alignment horizontal="center" vertical="center" shrinkToFit="1"/>
    </xf>
    <xf numFmtId="0" fontId="36" fillId="3" borderId="102" xfId="0" applyFont="1" applyFill="1" applyBorder="1" applyAlignment="1">
      <alignment horizontal="center" vertical="center" shrinkToFit="1"/>
    </xf>
    <xf numFmtId="0" fontId="36" fillId="3" borderId="115" xfId="0" applyFont="1" applyFill="1" applyBorder="1" applyAlignment="1">
      <alignment horizontal="center" vertical="center" shrinkToFit="1"/>
    </xf>
    <xf numFmtId="0" fontId="0" fillId="0" borderId="128" xfId="0" applyBorder="1" applyAlignment="1">
      <alignment horizontal="center" vertical="center" shrinkToFit="1"/>
    </xf>
    <xf numFmtId="0" fontId="36" fillId="3" borderId="106" xfId="0" applyFont="1" applyFill="1" applyBorder="1" applyAlignment="1">
      <alignment horizontal="center" vertical="center" shrinkToFit="1"/>
    </xf>
    <xf numFmtId="0" fontId="36" fillId="3" borderId="107" xfId="0" applyFont="1" applyFill="1" applyBorder="1" applyAlignment="1">
      <alignment horizontal="center" vertical="center" shrinkToFit="1"/>
    </xf>
    <xf numFmtId="0" fontId="36" fillId="3" borderId="108" xfId="0" applyFont="1" applyFill="1" applyBorder="1" applyAlignment="1">
      <alignment horizontal="center" vertical="center" shrinkToFit="1"/>
    </xf>
    <xf numFmtId="0" fontId="36" fillId="3" borderId="30" xfId="0" applyFont="1" applyFill="1" applyBorder="1" applyAlignment="1">
      <alignment horizontal="center" vertical="center" shrinkToFit="1"/>
    </xf>
    <xf numFmtId="0" fontId="36" fillId="3" borderId="116" xfId="0" applyFont="1" applyFill="1" applyBorder="1" applyAlignment="1">
      <alignment horizontal="center" vertical="center" shrinkToFit="1"/>
    </xf>
    <xf numFmtId="0" fontId="36" fillId="3" borderId="120" xfId="0" applyFont="1" applyFill="1" applyBorder="1" applyAlignment="1">
      <alignment horizontal="center" vertical="center" shrinkToFit="1"/>
    </xf>
    <xf numFmtId="0" fontId="36" fillId="3" borderId="53" xfId="0" applyFont="1" applyFill="1" applyBorder="1" applyAlignment="1">
      <alignment horizontal="center" vertical="center" shrinkToFit="1"/>
    </xf>
    <xf numFmtId="0" fontId="36" fillId="3" borderId="139" xfId="0" applyFont="1" applyFill="1" applyBorder="1" applyAlignment="1">
      <alignment horizontal="center" vertical="center" shrinkToFit="1"/>
    </xf>
    <xf numFmtId="0" fontId="36" fillId="3" borderId="140" xfId="0" applyFont="1" applyFill="1" applyBorder="1" applyAlignment="1">
      <alignment horizontal="center" vertical="center" shrinkToFit="1"/>
    </xf>
    <xf numFmtId="0" fontId="0" fillId="5" borderId="106" xfId="0" applyFill="1" applyBorder="1" applyAlignment="1">
      <alignment horizontal="center" vertical="center" shrinkToFit="1"/>
    </xf>
    <xf numFmtId="0" fontId="0" fillId="5" borderId="107" xfId="0" applyFill="1" applyBorder="1" applyAlignment="1">
      <alignment horizontal="center" vertical="center" shrinkToFit="1"/>
    </xf>
    <xf numFmtId="0" fontId="0" fillId="5" borderId="108" xfId="0" applyFill="1" applyBorder="1" applyAlignment="1">
      <alignment horizontal="center" vertical="center" shrinkToFit="1"/>
    </xf>
    <xf numFmtId="0" fontId="0" fillId="5" borderId="50" xfId="0" applyFill="1" applyBorder="1" applyAlignment="1">
      <alignment horizontal="center" vertical="center" shrinkToFit="1"/>
    </xf>
    <xf numFmtId="0" fontId="0" fillId="5" borderId="102" xfId="0" applyFill="1" applyBorder="1" applyAlignment="1">
      <alignment horizontal="center" vertical="center" shrinkToFit="1"/>
    </xf>
    <xf numFmtId="0" fontId="0" fillId="5" borderId="115" xfId="0" applyFill="1" applyBorder="1" applyAlignment="1">
      <alignment horizontal="center" vertical="center" shrinkToFit="1"/>
    </xf>
    <xf numFmtId="0" fontId="38" fillId="0" borderId="52" xfId="0" applyFont="1" applyBorder="1" applyAlignment="1">
      <alignment horizontal="center" vertical="center" shrinkToFit="1"/>
    </xf>
    <xf numFmtId="176" fontId="38" fillId="0" borderId="105" xfId="0" applyNumberFormat="1" applyFont="1" applyBorder="1" applyAlignment="1">
      <alignment horizontal="center" vertical="center"/>
    </xf>
    <xf numFmtId="0" fontId="0" fillId="0" borderId="53" xfId="0" applyBorder="1" applyAlignment="1">
      <alignment horizontal="center" vertical="center" shrinkToFit="1"/>
    </xf>
    <xf numFmtId="0" fontId="0" fillId="0" borderId="139" xfId="0" applyBorder="1" applyAlignment="1">
      <alignment horizontal="center" vertical="center" shrinkToFit="1"/>
    </xf>
    <xf numFmtId="0" fontId="0" fillId="0" borderId="141" xfId="0" applyBorder="1" applyAlignment="1">
      <alignment horizontal="center" vertical="center" shrinkToFit="1"/>
    </xf>
    <xf numFmtId="0" fontId="0" fillId="0" borderId="27" xfId="0" applyBorder="1" applyAlignment="1">
      <alignment horizontal="center" vertical="center" shrinkToFit="1"/>
    </xf>
    <xf numFmtId="0" fontId="0" fillId="0" borderId="55" xfId="0" applyBorder="1" applyAlignment="1">
      <alignment horizontal="center" vertical="center" shrinkToFit="1"/>
    </xf>
    <xf numFmtId="9" fontId="0" fillId="0" borderId="142" xfId="0" applyNumberFormat="1" applyBorder="1" applyAlignment="1">
      <alignment horizontal="center" vertical="center" shrinkToFit="1"/>
    </xf>
    <xf numFmtId="176" fontId="0" fillId="0" borderId="143" xfId="0" applyNumberFormat="1" applyBorder="1" applyAlignment="1">
      <alignment horizontal="center" vertical="center"/>
    </xf>
    <xf numFmtId="0" fontId="0" fillId="5" borderId="30" xfId="0" applyFill="1" applyBorder="1" applyAlignment="1">
      <alignment horizontal="center" vertical="center" shrinkToFit="1"/>
    </xf>
    <xf numFmtId="0" fontId="0" fillId="5" borderId="116" xfId="0" applyFill="1" applyBorder="1" applyAlignment="1">
      <alignment horizontal="center" vertical="center" shrinkToFit="1"/>
    </xf>
    <xf numFmtId="0" fontId="0" fillId="5" borderId="120" xfId="0" applyFill="1" applyBorder="1" applyAlignment="1">
      <alignment horizontal="center" vertical="center" shrinkToFit="1"/>
    </xf>
    <xf numFmtId="0" fontId="0" fillId="0" borderId="0" xfId="0" applyAlignment="1">
      <alignment horizontal="center" vertical="center" shrinkToFit="1"/>
    </xf>
    <xf numFmtId="0" fontId="24" fillId="0" borderId="55" xfId="0" applyFont="1" applyBorder="1" applyAlignment="1">
      <alignment horizontal="center" vertical="center" shrinkToFit="1"/>
    </xf>
    <xf numFmtId="0" fontId="24" fillId="0" borderId="27" xfId="0" applyFont="1" applyBorder="1" applyAlignment="1">
      <alignment horizontal="center" vertical="center" shrinkToFit="1"/>
    </xf>
    <xf numFmtId="9" fontId="24" fillId="0" borderId="142" xfId="0" applyNumberFormat="1" applyFont="1" applyBorder="1" applyAlignment="1">
      <alignment horizontal="center" vertical="center" shrinkToFit="1"/>
    </xf>
    <xf numFmtId="176" fontId="24" fillId="0" borderId="143" xfId="0" applyNumberFormat="1"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7" fillId="0" borderId="144" xfId="0" applyFont="1" applyBorder="1" applyAlignment="1">
      <alignment horizontal="center" vertical="center"/>
    </xf>
    <xf numFmtId="0" fontId="7" fillId="0" borderId="145" xfId="0" applyFont="1" applyBorder="1" applyAlignment="1">
      <alignment horizontal="left" vertical="center"/>
    </xf>
    <xf numFmtId="0" fontId="7" fillId="0" borderId="146" xfId="0" applyFont="1" applyBorder="1" applyAlignment="1">
      <alignment horizontal="left" vertical="center"/>
    </xf>
    <xf numFmtId="0" fontId="39" fillId="0" borderId="0" xfId="0" applyFont="1" applyAlignment="1">
      <alignment horizontal="left" vertical="center"/>
    </xf>
    <xf numFmtId="0" fontId="39" fillId="0" borderId="1" xfId="0" applyFont="1" applyBorder="1" applyAlignment="1">
      <alignment horizontal="left" vertical="center"/>
    </xf>
    <xf numFmtId="0" fontId="39" fillId="0" borderId="149" xfId="0" applyFont="1" applyBorder="1" applyAlignment="1">
      <alignment horizontal="left" vertical="center"/>
    </xf>
    <xf numFmtId="0" fontId="39" fillId="0" borderId="150" xfId="0" applyFont="1" applyBorder="1" applyAlignment="1">
      <alignment horizontal="left" vertical="center"/>
    </xf>
    <xf numFmtId="0" fontId="39" fillId="0" borderId="89" xfId="0" applyFont="1" applyBorder="1" applyAlignment="1">
      <alignment horizontal="left" vertical="center"/>
    </xf>
    <xf numFmtId="0" fontId="39" fillId="0" borderId="2" xfId="0" applyFont="1" applyBorder="1" applyAlignment="1">
      <alignment horizontal="left" vertical="center"/>
    </xf>
    <xf numFmtId="0" fontId="39" fillId="0" borderId="16" xfId="0" applyFont="1" applyBorder="1" applyAlignment="1">
      <alignment horizontal="left" vertical="center"/>
    </xf>
    <xf numFmtId="0" fontId="39" fillId="0" borderId="11" xfId="0" applyFont="1" applyBorder="1" applyAlignment="1">
      <alignment horizontal="left" vertical="center"/>
    </xf>
    <xf numFmtId="0" fontId="39" fillId="0" borderId="152" xfId="0" applyFont="1" applyBorder="1" applyAlignment="1">
      <alignment horizontal="left" vertical="center"/>
    </xf>
    <xf numFmtId="0" fontId="4" fillId="0" borderId="147" xfId="0" applyFont="1" applyBorder="1" applyAlignment="1">
      <alignment horizontal="center" vertical="center" textRotation="255"/>
    </xf>
    <xf numFmtId="0" fontId="4" fillId="0" borderId="148"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151" xfId="0" applyFont="1" applyBorder="1" applyAlignment="1">
      <alignment horizontal="center" vertical="center" textRotation="255"/>
    </xf>
  </cellXfs>
  <cellStyles count="8">
    <cellStyle name="ハイパーリンク" xfId="1" builtinId="8"/>
    <cellStyle name="ハイパーリンク 2" xfId="6" xr:uid="{C1C8513F-B4A8-4661-BA30-A548E1BFFEDC}"/>
    <cellStyle name="標準" xfId="0" builtinId="0"/>
    <cellStyle name="標準 2" xfId="3" xr:uid="{B74576EC-8BFE-466B-A5F5-C08AAF787C15}"/>
    <cellStyle name="標準 2 2" xfId="5" xr:uid="{D7008CAD-CAB5-48D6-A718-9CC34E589BC8}"/>
    <cellStyle name="標準 2 3" xfId="7" xr:uid="{3C873067-40C2-40FD-BBE6-6C4D67DEEE39}"/>
    <cellStyle name="標準 3" xfId="4" xr:uid="{8910AD5F-3EB7-4151-AF67-22A19A4BAF53}"/>
    <cellStyle name="標準 4" xfId="2" xr:uid="{8AC849D9-3000-4FAF-BC64-D259E067D2D1}"/>
  </cellStyles>
  <dxfs count="33">
    <dxf>
      <font>
        <b/>
        <i val="0"/>
        <color rgb="FFFF0000"/>
      </font>
    </dxf>
    <dxf>
      <font>
        <b/>
        <i val="0"/>
        <color rgb="FFFF000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38</xdr:row>
      <xdr:rowOff>0</xdr:rowOff>
    </xdr:from>
    <xdr:to>
      <xdr:col>25</xdr:col>
      <xdr:colOff>0</xdr:colOff>
      <xdr:row>42</xdr:row>
      <xdr:rowOff>152400</xdr:rowOff>
    </xdr:to>
    <xdr:sp macro="" textlink="">
      <xdr:nvSpPr>
        <xdr:cNvPr id="5" name="大かっこ 4">
          <a:extLst>
            <a:ext uri="{FF2B5EF4-FFF2-40B4-BE49-F238E27FC236}">
              <a16:creationId xmlns:a16="http://schemas.microsoft.com/office/drawing/2014/main" id="{C730D0D8-FA26-8A1D-B7F9-3438D9F9010E}"/>
            </a:ext>
          </a:extLst>
        </xdr:cNvPr>
        <xdr:cNvSpPr/>
      </xdr:nvSpPr>
      <xdr:spPr>
        <a:xfrm>
          <a:off x="647700" y="10947400"/>
          <a:ext cx="10579100" cy="1358900"/>
        </a:xfrm>
        <a:prstGeom prst="bracketPair">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53</xdr:row>
      <xdr:rowOff>127000</xdr:rowOff>
    </xdr:from>
    <xdr:to>
      <xdr:col>25</xdr:col>
      <xdr:colOff>0</xdr:colOff>
      <xdr:row>59</xdr:row>
      <xdr:rowOff>25400</xdr:rowOff>
    </xdr:to>
    <xdr:sp macro="" textlink="">
      <xdr:nvSpPr>
        <xdr:cNvPr id="3" name="大かっこ 2">
          <a:extLst>
            <a:ext uri="{FF2B5EF4-FFF2-40B4-BE49-F238E27FC236}">
              <a16:creationId xmlns:a16="http://schemas.microsoft.com/office/drawing/2014/main" id="{AA120678-E2B3-425E-ACAE-750986DC3DC5}"/>
            </a:ext>
          </a:extLst>
        </xdr:cNvPr>
        <xdr:cNvSpPr/>
      </xdr:nvSpPr>
      <xdr:spPr>
        <a:xfrm>
          <a:off x="647700" y="15748000"/>
          <a:ext cx="10579100" cy="1524000"/>
        </a:xfrm>
        <a:prstGeom prst="bracketPair">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25</xdr:row>
      <xdr:rowOff>38290</xdr:rowOff>
    </xdr:from>
    <xdr:to>
      <xdr:col>20</xdr:col>
      <xdr:colOff>406210</xdr:colOff>
      <xdr:row>31</xdr:row>
      <xdr:rowOff>0</xdr:rowOff>
    </xdr:to>
    <xdr:pic>
      <xdr:nvPicPr>
        <xdr:cNvPr id="4" name="図 3">
          <a:extLst>
            <a:ext uri="{FF2B5EF4-FFF2-40B4-BE49-F238E27FC236}">
              <a16:creationId xmlns:a16="http://schemas.microsoft.com/office/drawing/2014/main" id="{01180E9D-22A2-6E32-46F3-A11FFF9494E1}"/>
            </a:ext>
          </a:extLst>
        </xdr:cNvPr>
        <xdr:cNvPicPr>
          <a:picLocks noChangeAspect="1"/>
        </xdr:cNvPicPr>
      </xdr:nvPicPr>
      <xdr:blipFill>
        <a:blip xmlns:r="http://schemas.openxmlformats.org/officeDocument/2006/relationships" r:embed="rId1"/>
        <a:stretch>
          <a:fillRect/>
        </a:stretch>
      </xdr:blipFill>
      <xdr:spPr>
        <a:xfrm>
          <a:off x="7658100" y="6654990"/>
          <a:ext cx="1523810" cy="15238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15D7-9C3F-4BE1-A494-69CB93C83A97}">
  <sheetPr>
    <tabColor rgb="FFFFFF00"/>
    <pageSetUpPr fitToPage="1"/>
  </sheetPr>
  <dimension ref="B2:AH63"/>
  <sheetViews>
    <sheetView tabSelected="1" view="pageBreakPreview" zoomScale="50" zoomScaleNormal="50" zoomScaleSheetLayoutView="50" workbookViewId="0"/>
  </sheetViews>
  <sheetFormatPr defaultColWidth="2.6328125" defaultRowHeight="15" x14ac:dyDescent="0.3"/>
  <cols>
    <col min="3" max="3" width="2.6328125" style="1" customWidth="1"/>
    <col min="4" max="4" width="2.6328125" customWidth="1"/>
    <col min="5" max="12" width="6.6328125" customWidth="1"/>
    <col min="16" max="24" width="6.6328125" customWidth="1"/>
    <col min="25" max="25" width="2.6328125" customWidth="1"/>
  </cols>
  <sheetData>
    <row r="2" spans="2:34" ht="18.600000000000001" x14ac:dyDescent="0.3">
      <c r="C2" s="19" t="s">
        <v>178</v>
      </c>
      <c r="Z2" s="18" t="s">
        <v>253</v>
      </c>
    </row>
    <row r="3" spans="2:34" ht="18.600000000000001" x14ac:dyDescent="0.3">
      <c r="Z3" s="18" t="s">
        <v>5</v>
      </c>
    </row>
    <row r="4" spans="2:34" ht="31.8" x14ac:dyDescent="0.3">
      <c r="B4" s="8" t="s">
        <v>6</v>
      </c>
      <c r="AA4" s="2"/>
    </row>
    <row r="5" spans="2:34" ht="10.050000000000001" customHeight="1" x14ac:dyDescent="0.3"/>
    <row r="6" spans="2:34" ht="30" customHeight="1" x14ac:dyDescent="0.3">
      <c r="C6" s="11" t="s">
        <v>78</v>
      </c>
    </row>
    <row r="7" spans="2:34" s="5" customFormat="1" ht="24" customHeight="1" x14ac:dyDescent="0.3">
      <c r="C7" s="9" t="s">
        <v>0</v>
      </c>
      <c r="D7" s="10" t="s">
        <v>7</v>
      </c>
    </row>
    <row r="8" spans="2:34" s="5" customFormat="1" ht="24" customHeight="1" x14ac:dyDescent="0.3">
      <c r="D8" s="10" t="s">
        <v>16</v>
      </c>
    </row>
    <row r="9" spans="2:34" s="5" customFormat="1" ht="24" customHeight="1" x14ac:dyDescent="0.3">
      <c r="D9" s="10" t="s">
        <v>15</v>
      </c>
    </row>
    <row r="10" spans="2:34" s="5" customFormat="1" ht="24" customHeight="1" x14ac:dyDescent="0.3">
      <c r="D10" s="10" t="s">
        <v>8</v>
      </c>
    </row>
    <row r="11" spans="2:34" s="5" customFormat="1" ht="24" customHeight="1" x14ac:dyDescent="0.3">
      <c r="D11" s="10" t="s">
        <v>79</v>
      </c>
    </row>
    <row r="12" spans="2:34" s="5" customFormat="1" ht="24" customHeight="1" x14ac:dyDescent="0.3">
      <c r="D12" s="10" t="s">
        <v>81</v>
      </c>
    </row>
    <row r="13" spans="2:34" s="5" customFormat="1" ht="24" customHeight="1" x14ac:dyDescent="0.3">
      <c r="D13" s="10" t="s">
        <v>80</v>
      </c>
      <c r="AH13" s="23"/>
    </row>
    <row r="14" spans="2:34" s="5" customFormat="1" ht="10.050000000000001" customHeight="1" x14ac:dyDescent="0.3">
      <c r="D14" s="10"/>
    </row>
    <row r="15" spans="2:34" s="5" customFormat="1" ht="24" customHeight="1" x14ac:dyDescent="0.3">
      <c r="D15" s="10" t="s">
        <v>9</v>
      </c>
    </row>
    <row r="16" spans="2:34" s="5" customFormat="1" ht="24" customHeight="1" x14ac:dyDescent="0.3">
      <c r="D16" s="10" t="s">
        <v>10</v>
      </c>
    </row>
    <row r="17" spans="3:7" s="5" customFormat="1" ht="10.050000000000001" customHeight="1" x14ac:dyDescent="0.3">
      <c r="D17" s="15"/>
    </row>
    <row r="18" spans="3:7" s="3" customFormat="1" ht="22.05" customHeight="1" x14ac:dyDescent="0.3">
      <c r="D18" s="25" t="s">
        <v>11</v>
      </c>
    </row>
    <row r="19" spans="3:7" s="3" customFormat="1" ht="22.05" customHeight="1" x14ac:dyDescent="0.3">
      <c r="D19" s="25" t="s">
        <v>0</v>
      </c>
      <c r="E19" s="25" t="s">
        <v>12</v>
      </c>
    </row>
    <row r="20" spans="3:7" s="3" customFormat="1" ht="22.05" customHeight="1" x14ac:dyDescent="0.3">
      <c r="E20" s="25" t="s">
        <v>17</v>
      </c>
    </row>
    <row r="21" spans="3:7" s="5" customFormat="1" ht="10.050000000000001" customHeight="1" x14ac:dyDescent="0.3">
      <c r="E21" s="12"/>
    </row>
    <row r="22" spans="3:7" s="3" customFormat="1" ht="22.05" customHeight="1" x14ac:dyDescent="0.3">
      <c r="D22" s="25" t="s">
        <v>0</v>
      </c>
      <c r="E22" s="3" t="s">
        <v>22</v>
      </c>
    </row>
    <row r="23" spans="3:7" s="3" customFormat="1" ht="22.05" customHeight="1" x14ac:dyDescent="0.3">
      <c r="D23" s="25"/>
      <c r="E23" s="25" t="s">
        <v>23</v>
      </c>
    </row>
    <row r="24" spans="3:7" s="5" customFormat="1" ht="10.050000000000001" customHeight="1" x14ac:dyDescent="0.3">
      <c r="D24" s="22"/>
    </row>
    <row r="25" spans="3:7" s="5" customFormat="1" ht="30" customHeight="1" x14ac:dyDescent="0.3">
      <c r="D25" s="12" t="s">
        <v>3</v>
      </c>
    </row>
    <row r="26" spans="3:7" s="5" customFormat="1" ht="19.95" customHeight="1" x14ac:dyDescent="0.3">
      <c r="D26" s="15"/>
    </row>
    <row r="27" spans="3:7" s="5" customFormat="1" ht="22.8" x14ac:dyDescent="0.3">
      <c r="C27" s="9"/>
      <c r="D27" s="10"/>
      <c r="F27" s="16" t="s">
        <v>83</v>
      </c>
    </row>
    <row r="28" spans="3:7" ht="22.8" x14ac:dyDescent="0.3">
      <c r="C28"/>
      <c r="D28" s="10"/>
      <c r="G28" s="17" t="s">
        <v>84</v>
      </c>
    </row>
    <row r="29" spans="3:7" s="5" customFormat="1" ht="15" customHeight="1" x14ac:dyDescent="0.3">
      <c r="D29" s="10"/>
    </row>
    <row r="30" spans="3:7" s="5" customFormat="1" ht="27" x14ac:dyDescent="0.3">
      <c r="D30" s="26" t="s">
        <v>14</v>
      </c>
    </row>
    <row r="31" spans="3:7" s="5" customFormat="1" ht="15" customHeight="1" x14ac:dyDescent="0.3">
      <c r="C31" s="9"/>
      <c r="D31" s="10"/>
    </row>
    <row r="32" spans="3:7" ht="10.050000000000001" customHeight="1" x14ac:dyDescent="0.3"/>
    <row r="33" spans="3:18" ht="30" customHeight="1" x14ac:dyDescent="0.3">
      <c r="C33" s="20" t="s">
        <v>4</v>
      </c>
    </row>
    <row r="34" spans="3:18" ht="10.050000000000001" customHeight="1" x14ac:dyDescent="0.3">
      <c r="C34" s="20"/>
    </row>
    <row r="35" spans="3:18" ht="27" x14ac:dyDescent="0.3">
      <c r="C35" s="14" t="s">
        <v>2</v>
      </c>
    </row>
    <row r="36" spans="3:18" x14ac:dyDescent="0.3">
      <c r="C36" s="13"/>
    </row>
    <row r="37" spans="3:18" s="6" customFormat="1" ht="24.6" x14ac:dyDescent="0.3">
      <c r="C37" s="24" t="s">
        <v>75</v>
      </c>
      <c r="D37" s="5"/>
      <c r="E37" s="5"/>
    </row>
    <row r="38" spans="3:18" s="6" customFormat="1" ht="24.6" x14ac:dyDescent="0.3">
      <c r="C38" s="24"/>
      <c r="D38" s="5"/>
      <c r="E38" s="24" t="s">
        <v>13</v>
      </c>
    </row>
    <row r="39" spans="3:18" ht="19.95" customHeight="1" x14ac:dyDescent="0.3"/>
    <row r="40" spans="3:18" s="6" customFormat="1" ht="24.6" x14ac:dyDescent="0.3">
      <c r="C40" s="21"/>
      <c r="E40" s="22"/>
      <c r="I40" s="22"/>
      <c r="K40" s="22"/>
      <c r="Q40" s="22"/>
    </row>
    <row r="41" spans="3:18" s="3" customFormat="1" ht="19.95" customHeight="1" x14ac:dyDescent="0.3">
      <c r="C41" s="4"/>
    </row>
    <row r="42" spans="3:18" s="3" customFormat="1" ht="30" customHeight="1" x14ac:dyDescent="0.3">
      <c r="C42" s="4"/>
    </row>
    <row r="43" spans="3:18" s="3" customFormat="1" ht="30" customHeight="1" x14ac:dyDescent="0.3">
      <c r="C43" s="4"/>
    </row>
    <row r="44" spans="3:18" s="6" customFormat="1" ht="24.6" x14ac:dyDescent="0.3">
      <c r="C44" s="24" t="s">
        <v>76</v>
      </c>
      <c r="D44" s="5"/>
      <c r="E44" s="5"/>
    </row>
    <row r="45" spans="3:18" s="6" customFormat="1" ht="24.6" x14ac:dyDescent="0.3">
      <c r="C45" s="5"/>
      <c r="D45" s="5"/>
      <c r="E45" s="24" t="s">
        <v>254</v>
      </c>
    </row>
    <row r="46" spans="3:18" s="6" customFormat="1" ht="24.6" x14ac:dyDescent="0.3">
      <c r="C46" s="5"/>
      <c r="D46" s="5"/>
      <c r="E46" s="25" t="s">
        <v>24</v>
      </c>
    </row>
    <row r="47" spans="3:18" ht="19.95" customHeight="1" x14ac:dyDescent="0.3"/>
    <row r="48" spans="3:18" s="6" customFormat="1" ht="24.6" x14ac:dyDescent="0.3">
      <c r="C48" s="21"/>
      <c r="E48" s="22" t="s">
        <v>18</v>
      </c>
      <c r="J48" s="22" t="s">
        <v>19</v>
      </c>
      <c r="P48" s="22"/>
      <c r="R48" s="22" t="s">
        <v>20</v>
      </c>
    </row>
    <row r="49" spans="3:23" s="6" customFormat="1" ht="19.95" customHeight="1" x14ac:dyDescent="0.3">
      <c r="C49" s="21"/>
      <c r="E49" s="22"/>
      <c r="I49" s="22"/>
      <c r="P49" s="22"/>
    </row>
    <row r="50" spans="3:23" s="6" customFormat="1" ht="24.6" x14ac:dyDescent="0.3">
      <c r="C50" s="21"/>
      <c r="E50" s="6" t="s">
        <v>21</v>
      </c>
      <c r="P50" s="22"/>
      <c r="W50" s="6" t="s">
        <v>1</v>
      </c>
    </row>
    <row r="51" spans="3:23" s="5" customFormat="1" ht="30" customHeight="1" x14ac:dyDescent="0.3">
      <c r="C51" s="9"/>
      <c r="E51" s="6"/>
      <c r="F51" s="6"/>
      <c r="G51" s="6"/>
      <c r="H51" s="6"/>
      <c r="I51" s="6"/>
      <c r="J51" s="6"/>
      <c r="P51" s="12"/>
    </row>
    <row r="52" spans="3:23" s="6" customFormat="1" ht="24.6" x14ac:dyDescent="0.3">
      <c r="C52" s="24" t="s">
        <v>77</v>
      </c>
    </row>
    <row r="53" spans="3:23" ht="22.8" x14ac:dyDescent="0.3">
      <c r="E53" s="24" t="s">
        <v>82</v>
      </c>
    </row>
    <row r="54" spans="3:23" s="5" customFormat="1" ht="22.8" x14ac:dyDescent="0.3">
      <c r="C54" s="9"/>
      <c r="D54" s="12"/>
      <c r="I54" s="12"/>
      <c r="P54" s="12"/>
    </row>
    <row r="55" spans="3:23" s="3" customFormat="1" ht="18.600000000000001" x14ac:dyDescent="0.3">
      <c r="C55" s="4"/>
    </row>
    <row r="56" spans="3:23" s="3" customFormat="1" ht="22.8" x14ac:dyDescent="0.3">
      <c r="C56" s="4"/>
      <c r="D56" s="5"/>
    </row>
    <row r="57" spans="3:23" s="3" customFormat="1" ht="18.600000000000001" customHeight="1" x14ac:dyDescent="0.3">
      <c r="C57" s="4"/>
    </row>
    <row r="58" spans="3:23" s="3" customFormat="1" ht="18.600000000000001" customHeight="1" x14ac:dyDescent="0.3">
      <c r="C58" s="4"/>
    </row>
    <row r="59" spans="3:23" s="6" customFormat="1" ht="24.6" x14ac:dyDescent="0.3">
      <c r="C59" s="7"/>
    </row>
    <row r="61" spans="3:23" s="3" customFormat="1" ht="22.8" x14ac:dyDescent="0.3">
      <c r="C61" s="4"/>
      <c r="D61" s="5"/>
    </row>
    <row r="62" spans="3:23" s="3" customFormat="1" ht="22.8" x14ac:dyDescent="0.3">
      <c r="C62" s="4"/>
      <c r="D62" s="5"/>
    </row>
    <row r="63" spans="3:23" s="3" customFormat="1" ht="18.600000000000001" x14ac:dyDescent="0.3">
      <c r="C63" s="4"/>
    </row>
  </sheetData>
  <phoneticPr fontId="2"/>
  <printOptions horizontalCentered="1" verticalCentered="1"/>
  <pageMargins left="0" right="0" top="0" bottom="0" header="0" footer="0"/>
  <pageSetup paperSize="9" scale="61" orientation="portrait" horizontalDpi="4294967293" r:id="rId1"/>
  <rowBreaks count="1" manualBreakCount="1">
    <brk id="67"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1B537-79A7-42A3-9FD7-E61D8E63F839}">
  <sheetPr>
    <tabColor rgb="FFFFFF00"/>
  </sheetPr>
  <dimension ref="B1:E36"/>
  <sheetViews>
    <sheetView showGridLines="0" view="pageBreakPreview" zoomScale="70" zoomScaleNormal="70" zoomScaleSheetLayoutView="70" workbookViewId="0"/>
  </sheetViews>
  <sheetFormatPr defaultColWidth="2.6328125" defaultRowHeight="15" x14ac:dyDescent="0.3"/>
  <cols>
    <col min="1" max="2" width="1.6328125" customWidth="1"/>
    <col min="3" max="3" width="61.90625" customWidth="1"/>
    <col min="4" max="4" width="60.6328125" customWidth="1"/>
    <col min="5" max="5" width="45.1796875" bestFit="1" customWidth="1"/>
  </cols>
  <sheetData>
    <row r="1" spans="2:5" ht="10.050000000000001" customHeight="1" x14ac:dyDescent="0.3">
      <c r="B1" s="27"/>
    </row>
    <row r="2" spans="2:5" ht="27" x14ac:dyDescent="0.3">
      <c r="B2" s="28" t="s">
        <v>255</v>
      </c>
    </row>
    <row r="3" spans="2:5" ht="10.050000000000001" customHeight="1" x14ac:dyDescent="0.3">
      <c r="B3" s="27"/>
    </row>
    <row r="4" spans="2:5" ht="30" customHeight="1" thickBot="1" x14ac:dyDescent="0.35">
      <c r="B4" s="29" t="s">
        <v>25</v>
      </c>
      <c r="C4" s="30"/>
      <c r="D4" s="31" t="s">
        <v>26</v>
      </c>
    </row>
    <row r="5" spans="2:5" ht="25.05" customHeight="1" thickBot="1" x14ac:dyDescent="0.35">
      <c r="B5" s="32"/>
      <c r="C5" s="33" t="s">
        <v>27</v>
      </c>
      <c r="D5" s="34" t="s">
        <v>74</v>
      </c>
      <c r="E5" s="35" t="s">
        <v>28</v>
      </c>
    </row>
    <row r="6" spans="2:5" ht="18" customHeight="1" thickTop="1" x14ac:dyDescent="0.3">
      <c r="B6" s="36"/>
      <c r="C6" s="37" t="s">
        <v>29</v>
      </c>
      <c r="D6" s="38" t="s">
        <v>30</v>
      </c>
      <c r="E6" s="39"/>
    </row>
    <row r="7" spans="2:5" ht="18" customHeight="1" x14ac:dyDescent="0.3">
      <c r="B7" s="40"/>
      <c r="C7" s="41" t="s">
        <v>31</v>
      </c>
      <c r="D7" s="42" t="s">
        <v>32</v>
      </c>
      <c r="E7" s="43"/>
    </row>
    <row r="8" spans="2:5" ht="18" customHeight="1" x14ac:dyDescent="0.3">
      <c r="B8" s="40"/>
      <c r="C8" s="44" t="s">
        <v>33</v>
      </c>
      <c r="D8" s="45" t="s">
        <v>34</v>
      </c>
      <c r="E8" s="46"/>
    </row>
    <row r="9" spans="2:5" ht="18" customHeight="1" x14ac:dyDescent="0.3">
      <c r="B9" s="40"/>
      <c r="C9" s="47" t="s">
        <v>35</v>
      </c>
      <c r="D9" s="48" t="s">
        <v>36</v>
      </c>
      <c r="E9" s="49"/>
    </row>
    <row r="10" spans="2:5" ht="18" customHeight="1" x14ac:dyDescent="0.3">
      <c r="B10" s="40"/>
      <c r="C10" s="47" t="s">
        <v>37</v>
      </c>
      <c r="D10" s="48" t="s">
        <v>38</v>
      </c>
      <c r="E10" s="49"/>
    </row>
    <row r="11" spans="2:5" ht="18" customHeight="1" x14ac:dyDescent="0.3">
      <c r="B11" s="40"/>
      <c r="C11" s="47" t="s">
        <v>39</v>
      </c>
      <c r="D11" s="48" t="s">
        <v>40</v>
      </c>
      <c r="E11" s="50"/>
    </row>
    <row r="12" spans="2:5" ht="18" customHeight="1" x14ac:dyDescent="0.3">
      <c r="B12" s="40"/>
      <c r="C12" s="47"/>
      <c r="D12" s="51" t="s">
        <v>41</v>
      </c>
      <c r="E12" s="52" t="s">
        <v>42</v>
      </c>
    </row>
    <row r="13" spans="2:5" ht="18" customHeight="1" x14ac:dyDescent="0.3">
      <c r="B13" s="40"/>
      <c r="C13" s="47"/>
      <c r="D13" s="51" t="s">
        <v>177</v>
      </c>
      <c r="E13" s="52" t="s">
        <v>43</v>
      </c>
    </row>
    <row r="14" spans="2:5" ht="18" customHeight="1" x14ac:dyDescent="0.3">
      <c r="B14" s="40"/>
      <c r="C14" s="47"/>
      <c r="D14" s="51" t="s">
        <v>44</v>
      </c>
      <c r="E14" s="52"/>
    </row>
    <row r="15" spans="2:5" ht="18" customHeight="1" thickBot="1" x14ac:dyDescent="0.35">
      <c r="B15" s="53"/>
      <c r="C15" s="54"/>
      <c r="D15" s="55"/>
      <c r="E15" s="56"/>
    </row>
    <row r="16" spans="2:5" ht="15.6" thickBot="1" x14ac:dyDescent="0.35"/>
    <row r="17" spans="2:5" ht="25.05" customHeight="1" thickBot="1" x14ac:dyDescent="0.35">
      <c r="B17" s="32"/>
      <c r="C17" s="33" t="s">
        <v>27</v>
      </c>
      <c r="D17" s="34" t="s">
        <v>74</v>
      </c>
      <c r="E17" s="35" t="s">
        <v>28</v>
      </c>
    </row>
    <row r="18" spans="2:5" ht="18" customHeight="1" thickTop="1" x14ac:dyDescent="0.3">
      <c r="B18" s="36"/>
      <c r="C18" s="57" t="s">
        <v>45</v>
      </c>
      <c r="D18" s="58" t="s">
        <v>46</v>
      </c>
      <c r="E18" s="59"/>
    </row>
    <row r="19" spans="2:5" ht="18" customHeight="1" x14ac:dyDescent="0.3">
      <c r="B19" s="36"/>
      <c r="C19" s="60" t="s">
        <v>47</v>
      </c>
      <c r="D19" s="42" t="s">
        <v>47</v>
      </c>
      <c r="E19" s="43"/>
    </row>
    <row r="20" spans="2:5" ht="18" customHeight="1" x14ac:dyDescent="0.3">
      <c r="B20" s="40"/>
      <c r="C20" s="60" t="s">
        <v>48</v>
      </c>
      <c r="D20" s="42" t="s">
        <v>48</v>
      </c>
      <c r="E20" s="43"/>
    </row>
    <row r="21" spans="2:5" ht="18" customHeight="1" x14ac:dyDescent="0.3">
      <c r="B21" s="40"/>
      <c r="C21" s="44" t="s">
        <v>49</v>
      </c>
      <c r="D21" s="61" t="s">
        <v>49</v>
      </c>
      <c r="E21" s="62"/>
    </row>
    <row r="22" spans="2:5" ht="18" customHeight="1" x14ac:dyDescent="0.3">
      <c r="B22" s="40"/>
      <c r="C22" s="47" t="s">
        <v>50</v>
      </c>
      <c r="D22" s="48" t="s">
        <v>50</v>
      </c>
      <c r="E22" s="49"/>
    </row>
    <row r="23" spans="2:5" ht="18" customHeight="1" x14ac:dyDescent="0.3">
      <c r="B23" s="40"/>
      <c r="C23" s="47" t="s">
        <v>51</v>
      </c>
      <c r="D23" s="48" t="s">
        <v>51</v>
      </c>
      <c r="E23" s="49"/>
    </row>
    <row r="24" spans="2:5" ht="18" customHeight="1" x14ac:dyDescent="0.3">
      <c r="B24" s="40"/>
      <c r="C24" s="47" t="s">
        <v>52</v>
      </c>
      <c r="D24" s="63" t="s">
        <v>53</v>
      </c>
      <c r="E24" s="52" t="s">
        <v>54</v>
      </c>
    </row>
    <row r="25" spans="2:5" ht="18" customHeight="1" x14ac:dyDescent="0.3">
      <c r="B25" s="40"/>
      <c r="C25" s="47" t="s">
        <v>55</v>
      </c>
      <c r="D25" s="48" t="s">
        <v>55</v>
      </c>
      <c r="E25" s="52" t="s">
        <v>56</v>
      </c>
    </row>
    <row r="26" spans="2:5" ht="18" customHeight="1" x14ac:dyDescent="0.3">
      <c r="B26" s="40"/>
      <c r="C26" s="47" t="s">
        <v>57</v>
      </c>
      <c r="D26" s="48" t="s">
        <v>57</v>
      </c>
      <c r="E26" s="52" t="s">
        <v>58</v>
      </c>
    </row>
    <row r="27" spans="2:5" ht="18" customHeight="1" x14ac:dyDescent="0.3">
      <c r="B27" s="40"/>
      <c r="C27" s="47" t="s">
        <v>59</v>
      </c>
      <c r="D27" s="48" t="s">
        <v>59</v>
      </c>
      <c r="E27" s="52" t="s">
        <v>60</v>
      </c>
    </row>
    <row r="28" spans="2:5" ht="18" customHeight="1" x14ac:dyDescent="0.3">
      <c r="B28" s="40"/>
      <c r="C28" s="47" t="s">
        <v>61</v>
      </c>
      <c r="D28" s="48" t="s">
        <v>61</v>
      </c>
      <c r="E28" s="49"/>
    </row>
    <row r="29" spans="2:5" ht="18" customHeight="1" x14ac:dyDescent="0.3">
      <c r="B29" s="40"/>
      <c r="C29" s="47" t="s">
        <v>62</v>
      </c>
      <c r="D29" s="48" t="s">
        <v>62</v>
      </c>
      <c r="E29" s="49"/>
    </row>
    <row r="30" spans="2:5" ht="18" customHeight="1" x14ac:dyDescent="0.3">
      <c r="B30" s="40"/>
      <c r="C30" s="47" t="s">
        <v>63</v>
      </c>
      <c r="D30" s="48" t="s">
        <v>63</v>
      </c>
      <c r="E30" s="49"/>
    </row>
    <row r="31" spans="2:5" ht="18" customHeight="1" x14ac:dyDescent="0.3">
      <c r="B31" s="40"/>
      <c r="C31" s="47"/>
      <c r="D31" s="64" t="s">
        <v>64</v>
      </c>
      <c r="E31" s="52" t="s">
        <v>65</v>
      </c>
    </row>
    <row r="32" spans="2:5" ht="18" customHeight="1" x14ac:dyDescent="0.3">
      <c r="B32" s="40"/>
      <c r="C32" s="47"/>
      <c r="D32" s="64" t="s">
        <v>66</v>
      </c>
      <c r="E32" s="52" t="s">
        <v>67</v>
      </c>
    </row>
    <row r="33" spans="2:5" ht="18" customHeight="1" x14ac:dyDescent="0.3">
      <c r="B33" s="40"/>
      <c r="C33" s="47"/>
      <c r="D33" s="64" t="s">
        <v>68</v>
      </c>
      <c r="E33" s="52" t="s">
        <v>69</v>
      </c>
    </row>
    <row r="34" spans="2:5" ht="18" customHeight="1" x14ac:dyDescent="0.3">
      <c r="B34" s="40"/>
      <c r="C34" s="47"/>
      <c r="D34" s="64" t="s">
        <v>70</v>
      </c>
      <c r="E34" s="52" t="s">
        <v>71</v>
      </c>
    </row>
    <row r="35" spans="2:5" ht="18" customHeight="1" x14ac:dyDescent="0.3">
      <c r="B35" s="40"/>
      <c r="C35" s="47" t="s">
        <v>72</v>
      </c>
      <c r="D35" s="48" t="s">
        <v>73</v>
      </c>
      <c r="E35" s="49"/>
    </row>
    <row r="36" spans="2:5" ht="18" customHeight="1" thickBot="1" x14ac:dyDescent="0.35">
      <c r="B36" s="53"/>
      <c r="C36" s="54"/>
      <c r="D36" s="55"/>
      <c r="E36" s="56"/>
    </row>
  </sheetData>
  <phoneticPr fontId="2"/>
  <pageMargins left="0.19685039370078741" right="0.19685039370078741" top="0.59055118110236227" bottom="0" header="0" footer="0"/>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C656-F2CF-4F64-8E61-97C8D4CC6C68}">
  <sheetPr>
    <tabColor rgb="FFFFFF00"/>
  </sheetPr>
  <dimension ref="B2:O178"/>
  <sheetViews>
    <sheetView showGridLines="0" view="pageBreakPreview" zoomScale="50" zoomScaleNormal="70" zoomScaleSheetLayoutView="50" workbookViewId="0"/>
  </sheetViews>
  <sheetFormatPr defaultColWidth="2.6328125" defaultRowHeight="15" x14ac:dyDescent="0.3"/>
  <cols>
    <col min="1" max="1" width="2.6328125" customWidth="1"/>
    <col min="2" max="15" width="11.6328125" customWidth="1"/>
  </cols>
  <sheetData>
    <row r="2" spans="2:13" ht="27" x14ac:dyDescent="0.3">
      <c r="B2" s="28" t="s">
        <v>85</v>
      </c>
    </row>
    <row r="3" spans="2:13" ht="10.050000000000001" customHeight="1" thickBot="1" x14ac:dyDescent="0.35"/>
    <row r="4" spans="2:13" ht="16.05" customHeight="1" x14ac:dyDescent="0.3">
      <c r="B4" s="65" t="s">
        <v>86</v>
      </c>
      <c r="C4" s="66"/>
      <c r="D4" s="66"/>
      <c r="E4" s="66"/>
      <c r="F4" s="66"/>
      <c r="G4" s="66"/>
      <c r="H4" s="66"/>
      <c r="I4" s="66"/>
      <c r="J4" s="67"/>
    </row>
    <row r="5" spans="2:13" ht="16.05" customHeight="1" thickBot="1" x14ac:dyDescent="0.35">
      <c r="B5" s="68" t="s">
        <v>87</v>
      </c>
      <c r="C5" s="69" t="s">
        <v>88</v>
      </c>
      <c r="D5" s="69" t="s">
        <v>89</v>
      </c>
      <c r="E5" s="69" t="s">
        <v>90</v>
      </c>
      <c r="F5" s="69" t="s">
        <v>91</v>
      </c>
      <c r="G5" s="69" t="s">
        <v>92</v>
      </c>
      <c r="H5" s="69" t="s">
        <v>93</v>
      </c>
      <c r="I5" s="69" t="s">
        <v>94</v>
      </c>
      <c r="J5" s="70" t="s">
        <v>95</v>
      </c>
    </row>
    <row r="6" spans="2:13" ht="16.05" customHeight="1" thickTop="1" x14ac:dyDescent="0.3">
      <c r="B6" s="71">
        <v>201</v>
      </c>
      <c r="C6" s="72">
        <v>202</v>
      </c>
      <c r="D6" s="72">
        <v>203</v>
      </c>
      <c r="E6" s="72">
        <v>301</v>
      </c>
      <c r="F6" s="72">
        <v>302</v>
      </c>
      <c r="G6" s="72">
        <v>303</v>
      </c>
      <c r="H6" s="72">
        <v>304</v>
      </c>
      <c r="I6" s="72">
        <v>305</v>
      </c>
      <c r="J6" s="73">
        <v>306</v>
      </c>
      <c r="L6" s="74"/>
      <c r="M6" s="75" t="s">
        <v>96</v>
      </c>
    </row>
    <row r="7" spans="2:13" ht="16.05" customHeight="1" x14ac:dyDescent="0.3">
      <c r="B7" s="76">
        <v>401</v>
      </c>
      <c r="C7" s="77">
        <v>402</v>
      </c>
      <c r="D7" s="77">
        <v>403</v>
      </c>
      <c r="E7" s="77">
        <v>404</v>
      </c>
      <c r="F7" s="77">
        <v>405</v>
      </c>
      <c r="G7" s="77">
        <v>406</v>
      </c>
      <c r="H7" s="77">
        <v>501</v>
      </c>
      <c r="I7" s="77">
        <v>502</v>
      </c>
      <c r="J7" s="78">
        <v>503</v>
      </c>
    </row>
    <row r="8" spans="2:13" ht="16.05" customHeight="1" x14ac:dyDescent="0.3">
      <c r="B8" s="76">
        <v>504</v>
      </c>
      <c r="C8" s="77">
        <v>505</v>
      </c>
      <c r="D8" s="77">
        <v>506</v>
      </c>
      <c r="E8" s="77">
        <v>601</v>
      </c>
      <c r="F8" s="77">
        <v>602</v>
      </c>
      <c r="G8" s="77">
        <v>603</v>
      </c>
      <c r="H8" s="77">
        <v>604</v>
      </c>
      <c r="I8" s="77">
        <v>605</v>
      </c>
      <c r="J8" s="78">
        <v>606</v>
      </c>
    </row>
    <row r="9" spans="2:13" ht="16.05" customHeight="1" x14ac:dyDescent="0.3">
      <c r="B9" s="76">
        <v>701</v>
      </c>
      <c r="C9" s="77">
        <v>702</v>
      </c>
      <c r="D9" s="77">
        <v>703</v>
      </c>
      <c r="E9" s="77">
        <v>704</v>
      </c>
      <c r="F9" s="77">
        <v>705</v>
      </c>
      <c r="G9" s="77">
        <v>706</v>
      </c>
      <c r="H9" s="77">
        <v>801</v>
      </c>
      <c r="I9" s="77">
        <v>802</v>
      </c>
      <c r="J9" s="78">
        <v>803</v>
      </c>
    </row>
    <row r="10" spans="2:13" ht="16.05" customHeight="1" x14ac:dyDescent="0.3">
      <c r="B10" s="76">
        <v>804</v>
      </c>
      <c r="C10" s="77">
        <v>805</v>
      </c>
      <c r="D10" s="77">
        <v>806</v>
      </c>
      <c r="E10" s="77">
        <v>901</v>
      </c>
      <c r="F10" s="77">
        <v>902</v>
      </c>
      <c r="G10" s="77">
        <v>903</v>
      </c>
      <c r="H10" s="77">
        <v>904</v>
      </c>
      <c r="I10" s="77">
        <v>905</v>
      </c>
      <c r="J10" s="78">
        <v>906</v>
      </c>
    </row>
    <row r="11" spans="2:13" ht="16.05" customHeight="1" x14ac:dyDescent="0.3">
      <c r="B11" s="76">
        <v>1001</v>
      </c>
      <c r="C11" s="77">
        <v>1002</v>
      </c>
      <c r="D11" s="77">
        <v>1003</v>
      </c>
      <c r="E11" s="77">
        <v>1004</v>
      </c>
      <c r="F11" s="77">
        <v>1005</v>
      </c>
      <c r="G11" s="77">
        <v>1006</v>
      </c>
      <c r="H11" s="77">
        <v>1101</v>
      </c>
      <c r="I11" s="77">
        <v>1102</v>
      </c>
      <c r="J11" s="78">
        <v>1103</v>
      </c>
    </row>
    <row r="12" spans="2:13" ht="16.05" customHeight="1" x14ac:dyDescent="0.3">
      <c r="B12" s="76">
        <v>1104</v>
      </c>
      <c r="C12" s="77">
        <v>1105</v>
      </c>
      <c r="D12" s="77">
        <v>1106</v>
      </c>
      <c r="E12" s="77">
        <v>1201</v>
      </c>
      <c r="F12" s="77">
        <v>1202</v>
      </c>
      <c r="G12" s="77">
        <v>1203</v>
      </c>
      <c r="H12" s="77">
        <v>1204</v>
      </c>
      <c r="I12" s="77">
        <v>1205</v>
      </c>
      <c r="J12" s="78">
        <v>1206</v>
      </c>
    </row>
    <row r="13" spans="2:13" ht="16.05" customHeight="1" thickBot="1" x14ac:dyDescent="0.35">
      <c r="B13" s="79">
        <v>1301</v>
      </c>
      <c r="C13" s="80">
        <v>1302</v>
      </c>
      <c r="D13" s="80">
        <v>1303</v>
      </c>
      <c r="E13" s="80">
        <v>1304</v>
      </c>
      <c r="F13" s="80">
        <v>1305</v>
      </c>
      <c r="G13" s="80">
        <v>1306</v>
      </c>
      <c r="H13" s="80"/>
      <c r="I13" s="80"/>
      <c r="J13" s="81"/>
    </row>
    <row r="14" spans="2:13" ht="10.050000000000001" customHeight="1" thickBot="1" x14ac:dyDescent="0.35"/>
    <row r="15" spans="2:13" ht="16.05" customHeight="1" x14ac:dyDescent="0.3">
      <c r="B15" s="65" t="s">
        <v>87</v>
      </c>
      <c r="C15" s="66"/>
      <c r="D15" s="82" t="s">
        <v>97</v>
      </c>
      <c r="E15" s="66"/>
      <c r="F15" s="67"/>
      <c r="G15" s="82" t="s">
        <v>98</v>
      </c>
      <c r="H15" s="66"/>
      <c r="I15" s="66"/>
      <c r="J15" s="67"/>
    </row>
    <row r="16" spans="2:13" ht="16.05" customHeight="1" x14ac:dyDescent="0.3">
      <c r="B16" s="83" t="s">
        <v>99</v>
      </c>
      <c r="C16" s="84" t="s">
        <v>100</v>
      </c>
      <c r="D16" s="85" t="s">
        <v>101</v>
      </c>
      <c r="E16" s="86" t="s">
        <v>102</v>
      </c>
      <c r="F16" s="84" t="s">
        <v>103</v>
      </c>
      <c r="G16" s="87" t="s">
        <v>104</v>
      </c>
      <c r="H16" s="88" t="s">
        <v>105</v>
      </c>
      <c r="I16" s="88" t="s">
        <v>106</v>
      </c>
      <c r="J16" s="89" t="s">
        <v>107</v>
      </c>
    </row>
    <row r="17" spans="2:11" ht="16.05" customHeight="1" x14ac:dyDescent="0.3">
      <c r="B17" s="90"/>
      <c r="C17" s="91" t="s">
        <v>108</v>
      </c>
      <c r="D17" s="92"/>
      <c r="E17" s="93"/>
      <c r="F17" s="91"/>
      <c r="G17" s="94">
        <v>41777</v>
      </c>
      <c r="H17" s="95">
        <v>41903</v>
      </c>
      <c r="I17" s="95">
        <v>41980</v>
      </c>
      <c r="J17" s="96">
        <v>42057</v>
      </c>
    </row>
    <row r="18" spans="2:11" ht="16.05" customHeight="1" thickBot="1" x14ac:dyDescent="0.35">
      <c r="B18" s="97"/>
      <c r="C18" s="98" t="s">
        <v>109</v>
      </c>
      <c r="D18" s="99"/>
      <c r="E18" s="100"/>
      <c r="F18" s="98"/>
      <c r="G18" s="101" t="s">
        <v>110</v>
      </c>
      <c r="H18" s="102" t="s">
        <v>111</v>
      </c>
      <c r="I18" s="102" t="s">
        <v>112</v>
      </c>
      <c r="J18" s="103" t="s">
        <v>113</v>
      </c>
    </row>
    <row r="19" spans="2:11" ht="16.05" customHeight="1" thickTop="1" x14ac:dyDescent="0.3">
      <c r="B19" s="104">
        <v>201</v>
      </c>
      <c r="C19" s="105" t="s">
        <v>114</v>
      </c>
      <c r="D19" s="106">
        <f>COUNTIFS($G19:$K19,$D$16)</f>
        <v>1</v>
      </c>
      <c r="E19" s="107">
        <f>COUNTIFS($G19:$K19,$E$16)</f>
        <v>3</v>
      </c>
      <c r="F19" s="108">
        <f>D19/(D19+E19)</f>
        <v>0.25</v>
      </c>
      <c r="G19" s="106" t="s">
        <v>115</v>
      </c>
      <c r="H19" s="107" t="s">
        <v>115</v>
      </c>
      <c r="I19" s="107" t="s">
        <v>115</v>
      </c>
      <c r="J19" s="109" t="s">
        <v>116</v>
      </c>
    </row>
    <row r="20" spans="2:11" ht="16.05" customHeight="1" x14ac:dyDescent="0.3">
      <c r="B20" s="110">
        <v>401</v>
      </c>
      <c r="C20" s="111" t="s">
        <v>114</v>
      </c>
      <c r="D20" s="112">
        <f t="shared" ref="D20:D28" si="0">COUNTIFS($G20:$K20,$D$16)</f>
        <v>3</v>
      </c>
      <c r="E20" s="113">
        <f t="shared" ref="E20:E28" si="1">COUNTIFS($G20:$K20,$E$16)</f>
        <v>1</v>
      </c>
      <c r="F20" s="114">
        <f t="shared" ref="F20:F28" si="2">D20/(D20+E20)</f>
        <v>0.75</v>
      </c>
      <c r="G20" s="112" t="s">
        <v>115</v>
      </c>
      <c r="H20" s="113" t="s">
        <v>116</v>
      </c>
      <c r="I20" s="113" t="s">
        <v>116</v>
      </c>
      <c r="J20" s="115" t="s">
        <v>116</v>
      </c>
    </row>
    <row r="21" spans="2:11" ht="16.05" customHeight="1" x14ac:dyDescent="0.3">
      <c r="B21" s="110">
        <v>402</v>
      </c>
      <c r="C21" s="111" t="s">
        <v>117</v>
      </c>
      <c r="D21" s="112">
        <f t="shared" si="0"/>
        <v>4</v>
      </c>
      <c r="E21" s="113">
        <f t="shared" si="1"/>
        <v>0</v>
      </c>
      <c r="F21" s="114">
        <f t="shared" si="2"/>
        <v>1</v>
      </c>
      <c r="G21" s="112" t="s">
        <v>116</v>
      </c>
      <c r="H21" s="113" t="s">
        <v>116</v>
      </c>
      <c r="I21" s="113" t="s">
        <v>116</v>
      </c>
      <c r="J21" s="115" t="s">
        <v>116</v>
      </c>
    </row>
    <row r="22" spans="2:11" ht="16.05" customHeight="1" x14ac:dyDescent="0.3">
      <c r="B22" s="110">
        <v>504</v>
      </c>
      <c r="C22" s="111" t="s">
        <v>114</v>
      </c>
      <c r="D22" s="112">
        <f t="shared" si="0"/>
        <v>4</v>
      </c>
      <c r="E22" s="113">
        <f t="shared" si="1"/>
        <v>0</v>
      </c>
      <c r="F22" s="114">
        <f t="shared" si="2"/>
        <v>1</v>
      </c>
      <c r="G22" s="112" t="s">
        <v>116</v>
      </c>
      <c r="H22" s="113" t="s">
        <v>116</v>
      </c>
      <c r="I22" s="113" t="s">
        <v>116</v>
      </c>
      <c r="J22" s="115" t="s">
        <v>116</v>
      </c>
    </row>
    <row r="23" spans="2:11" ht="16.05" customHeight="1" x14ac:dyDescent="0.3">
      <c r="B23" s="110">
        <v>701</v>
      </c>
      <c r="C23" s="111" t="s">
        <v>114</v>
      </c>
      <c r="D23" s="112">
        <f t="shared" si="0"/>
        <v>3</v>
      </c>
      <c r="E23" s="113">
        <f t="shared" si="1"/>
        <v>1</v>
      </c>
      <c r="F23" s="114">
        <f t="shared" si="2"/>
        <v>0.75</v>
      </c>
      <c r="G23" s="112" t="s">
        <v>115</v>
      </c>
      <c r="H23" s="113" t="s">
        <v>116</v>
      </c>
      <c r="I23" s="113" t="s">
        <v>116</v>
      </c>
      <c r="J23" s="115" t="s">
        <v>116</v>
      </c>
    </row>
    <row r="24" spans="2:11" ht="16.05" customHeight="1" x14ac:dyDescent="0.3">
      <c r="B24" s="116">
        <v>804</v>
      </c>
      <c r="C24" s="117" t="s">
        <v>114</v>
      </c>
      <c r="D24" s="118">
        <f t="shared" si="0"/>
        <v>0</v>
      </c>
      <c r="E24" s="119">
        <f t="shared" si="1"/>
        <v>4</v>
      </c>
      <c r="F24" s="120">
        <f t="shared" si="2"/>
        <v>0</v>
      </c>
      <c r="G24" s="118" t="s">
        <v>115</v>
      </c>
      <c r="H24" s="119" t="s">
        <v>115</v>
      </c>
      <c r="I24" s="119" t="s">
        <v>115</v>
      </c>
      <c r="J24" s="121" t="s">
        <v>115</v>
      </c>
    </row>
    <row r="25" spans="2:11" ht="16.05" customHeight="1" x14ac:dyDescent="0.3">
      <c r="B25" s="116">
        <v>1001</v>
      </c>
      <c r="C25" s="117" t="s">
        <v>114</v>
      </c>
      <c r="D25" s="118">
        <f t="shared" si="0"/>
        <v>0</v>
      </c>
      <c r="E25" s="119">
        <f t="shared" si="1"/>
        <v>4</v>
      </c>
      <c r="F25" s="120">
        <f t="shared" si="2"/>
        <v>0</v>
      </c>
      <c r="G25" s="118" t="s">
        <v>115</v>
      </c>
      <c r="H25" s="119" t="s">
        <v>115</v>
      </c>
      <c r="I25" s="119" t="s">
        <v>115</v>
      </c>
      <c r="J25" s="121" t="s">
        <v>115</v>
      </c>
    </row>
    <row r="26" spans="2:11" ht="16.05" customHeight="1" x14ac:dyDescent="0.3">
      <c r="B26" s="110">
        <v>1104</v>
      </c>
      <c r="C26" s="111" t="s">
        <v>114</v>
      </c>
      <c r="D26" s="112">
        <f t="shared" si="0"/>
        <v>3</v>
      </c>
      <c r="E26" s="113">
        <f t="shared" si="1"/>
        <v>1</v>
      </c>
      <c r="F26" s="114">
        <f t="shared" si="2"/>
        <v>0.75</v>
      </c>
      <c r="G26" s="112" t="s">
        <v>116</v>
      </c>
      <c r="H26" s="113" t="s">
        <v>115</v>
      </c>
      <c r="I26" s="113" t="s">
        <v>116</v>
      </c>
      <c r="J26" s="115" t="s">
        <v>116</v>
      </c>
    </row>
    <row r="27" spans="2:11" ht="16.05" customHeight="1" thickBot="1" x14ac:dyDescent="0.35">
      <c r="B27" s="110">
        <v>1301</v>
      </c>
      <c r="C27" s="111" t="s">
        <v>114</v>
      </c>
      <c r="D27" s="112">
        <f t="shared" si="0"/>
        <v>4</v>
      </c>
      <c r="E27" s="113">
        <f t="shared" si="1"/>
        <v>0</v>
      </c>
      <c r="F27" s="114">
        <f t="shared" si="2"/>
        <v>1</v>
      </c>
      <c r="G27" s="112" t="s">
        <v>116</v>
      </c>
      <c r="H27" s="113" t="s">
        <v>116</v>
      </c>
      <c r="I27" s="113" t="s">
        <v>116</v>
      </c>
      <c r="J27" s="115" t="s">
        <v>116</v>
      </c>
    </row>
    <row r="28" spans="2:11" ht="16.05" customHeight="1" thickBot="1" x14ac:dyDescent="0.35">
      <c r="B28" s="122">
        <v>1304</v>
      </c>
      <c r="C28" s="123" t="s">
        <v>117</v>
      </c>
      <c r="D28" s="124">
        <f t="shared" si="0"/>
        <v>3</v>
      </c>
      <c r="E28" s="125">
        <f t="shared" si="1"/>
        <v>1</v>
      </c>
      <c r="F28" s="126">
        <f t="shared" si="2"/>
        <v>0.75</v>
      </c>
      <c r="G28" s="124" t="s">
        <v>116</v>
      </c>
      <c r="H28" s="125" t="s">
        <v>116</v>
      </c>
      <c r="I28" s="125" t="s">
        <v>116</v>
      </c>
      <c r="J28" s="127" t="s">
        <v>115</v>
      </c>
      <c r="K28" s="128" t="s">
        <v>118</v>
      </c>
    </row>
    <row r="29" spans="2:11" x14ac:dyDescent="0.3">
      <c r="F29" s="129" t="s">
        <v>101</v>
      </c>
      <c r="G29" s="130">
        <f>COUNTIFS(G$19:G$28,$D$16)</f>
        <v>5</v>
      </c>
      <c r="H29" s="131">
        <f t="shared" ref="H29:J29" si="3">COUNTIFS(H$19:H$28,$D$16)</f>
        <v>6</v>
      </c>
      <c r="I29" s="113">
        <f t="shared" si="3"/>
        <v>7</v>
      </c>
      <c r="J29" s="132">
        <f t="shared" si="3"/>
        <v>7</v>
      </c>
      <c r="K29" s="133">
        <f>SUM(G29:J29)</f>
        <v>25</v>
      </c>
    </row>
    <row r="30" spans="2:11" x14ac:dyDescent="0.3">
      <c r="F30" s="134" t="s">
        <v>102</v>
      </c>
      <c r="G30" s="130">
        <f>COUNTIFS(G$19:G$28,$E$16)</f>
        <v>5</v>
      </c>
      <c r="H30" s="131">
        <f t="shared" ref="H30:J30" si="4">COUNTIFS(H$19:H$28,$E$16)</f>
        <v>4</v>
      </c>
      <c r="I30" s="131">
        <f t="shared" si="4"/>
        <v>3</v>
      </c>
      <c r="J30" s="135">
        <f t="shared" si="4"/>
        <v>3</v>
      </c>
      <c r="K30" s="133">
        <f>SUM(G30:J30)</f>
        <v>15</v>
      </c>
    </row>
    <row r="31" spans="2:11" ht="15.6" thickBot="1" x14ac:dyDescent="0.35">
      <c r="F31" s="136" t="s">
        <v>103</v>
      </c>
      <c r="G31" s="137">
        <f>G29/(G29+G30)</f>
        <v>0.5</v>
      </c>
      <c r="H31" s="138">
        <f>H29/(H29+H30)</f>
        <v>0.6</v>
      </c>
      <c r="I31" s="138">
        <f>I29/(I29+I30)</f>
        <v>0.7</v>
      </c>
      <c r="J31" s="139">
        <f t="shared" ref="J31" si="5">J29/(J29+J30)</f>
        <v>0.7</v>
      </c>
      <c r="K31" s="140">
        <f>SUM(G31:J31)</f>
        <v>2.5</v>
      </c>
    </row>
    <row r="32" spans="2:11" ht="10.050000000000001" customHeight="1" thickBot="1" x14ac:dyDescent="0.35">
      <c r="D32" s="1"/>
      <c r="E32" s="1"/>
      <c r="F32" s="1"/>
    </row>
    <row r="33" spans="2:12" ht="16.05" customHeight="1" x14ac:dyDescent="0.3">
      <c r="B33" s="65" t="s">
        <v>88</v>
      </c>
      <c r="C33" s="66"/>
      <c r="D33" s="141" t="s">
        <v>97</v>
      </c>
      <c r="E33" s="142"/>
      <c r="F33" s="143"/>
      <c r="G33" s="82" t="s">
        <v>98</v>
      </c>
      <c r="H33" s="66"/>
      <c r="I33" s="66"/>
      <c r="J33" s="66"/>
      <c r="K33" s="67"/>
    </row>
    <row r="34" spans="2:12" ht="16.05" customHeight="1" x14ac:dyDescent="0.3">
      <c r="B34" s="83" t="s">
        <v>99</v>
      </c>
      <c r="C34" s="84" t="s">
        <v>100</v>
      </c>
      <c r="D34" s="85" t="s">
        <v>101</v>
      </c>
      <c r="E34" s="86" t="s">
        <v>102</v>
      </c>
      <c r="F34" s="84" t="s">
        <v>103</v>
      </c>
      <c r="G34" s="87" t="s">
        <v>104</v>
      </c>
      <c r="H34" s="88" t="s">
        <v>105</v>
      </c>
      <c r="I34" s="88" t="s">
        <v>106</v>
      </c>
      <c r="J34" s="88" t="s">
        <v>107</v>
      </c>
      <c r="K34" s="89" t="s">
        <v>119</v>
      </c>
    </row>
    <row r="35" spans="2:12" ht="16.05" customHeight="1" x14ac:dyDescent="0.3">
      <c r="B35" s="90"/>
      <c r="C35" s="91" t="s">
        <v>108</v>
      </c>
      <c r="D35" s="92"/>
      <c r="E35" s="93"/>
      <c r="F35" s="91"/>
      <c r="G35" s="94">
        <v>42141</v>
      </c>
      <c r="H35" s="95">
        <v>42218</v>
      </c>
      <c r="I35" s="95">
        <v>42274</v>
      </c>
      <c r="J35" s="95">
        <v>42337</v>
      </c>
      <c r="K35" s="96">
        <v>42393</v>
      </c>
    </row>
    <row r="36" spans="2:12" ht="16.05" customHeight="1" thickBot="1" x14ac:dyDescent="0.35">
      <c r="B36" s="97"/>
      <c r="C36" s="98" t="s">
        <v>109</v>
      </c>
      <c r="D36" s="99"/>
      <c r="E36" s="100"/>
      <c r="F36" s="98"/>
      <c r="G36" s="101" t="s">
        <v>113</v>
      </c>
      <c r="H36" s="102" t="s">
        <v>120</v>
      </c>
      <c r="I36" s="102" t="s">
        <v>121</v>
      </c>
      <c r="J36" s="102" t="s">
        <v>122</v>
      </c>
      <c r="K36" s="103" t="s">
        <v>111</v>
      </c>
      <c r="L36" s="144"/>
    </row>
    <row r="37" spans="2:12" ht="16.05" customHeight="1" thickTop="1" x14ac:dyDescent="0.3">
      <c r="B37" s="104">
        <v>202</v>
      </c>
      <c r="C37" s="105" t="s">
        <v>114</v>
      </c>
      <c r="D37" s="106">
        <f>COUNTIFS($G37:$K37,$D$16)</f>
        <v>4</v>
      </c>
      <c r="E37" s="107">
        <f>COUNTIFS($G37:$K37,$E$16)</f>
        <v>1</v>
      </c>
      <c r="F37" s="108">
        <f>D37/(D37+E37)</f>
        <v>0.8</v>
      </c>
      <c r="G37" s="106" t="s">
        <v>116</v>
      </c>
      <c r="H37" s="107" t="s">
        <v>116</v>
      </c>
      <c r="I37" s="107" t="s">
        <v>116</v>
      </c>
      <c r="J37" s="107" t="s">
        <v>115</v>
      </c>
      <c r="K37" s="109" t="s">
        <v>116</v>
      </c>
    </row>
    <row r="38" spans="2:12" ht="16.05" customHeight="1" x14ac:dyDescent="0.3">
      <c r="B38" s="110">
        <v>402</v>
      </c>
      <c r="C38" s="111" t="s">
        <v>114</v>
      </c>
      <c r="D38" s="112">
        <f t="shared" ref="D38:D45" si="6">COUNTIFS($G38:$K38,$D$16)</f>
        <v>5</v>
      </c>
      <c r="E38" s="113">
        <f t="shared" ref="E38:E45" si="7">COUNTIFS($G38:$K38,$E$16)</f>
        <v>0</v>
      </c>
      <c r="F38" s="114">
        <f t="shared" ref="F38:F45" si="8">D38/(D38+E38)</f>
        <v>1</v>
      </c>
      <c r="G38" s="112" t="s">
        <v>116</v>
      </c>
      <c r="H38" s="113" t="s">
        <v>116</v>
      </c>
      <c r="I38" s="113" t="s">
        <v>116</v>
      </c>
      <c r="J38" s="113" t="s">
        <v>116</v>
      </c>
      <c r="K38" s="115" t="s">
        <v>116</v>
      </c>
    </row>
    <row r="39" spans="2:12" ht="16.05" customHeight="1" x14ac:dyDescent="0.3">
      <c r="B39" s="110">
        <v>505</v>
      </c>
      <c r="C39" s="111" t="s">
        <v>114</v>
      </c>
      <c r="D39" s="112">
        <f t="shared" si="6"/>
        <v>4</v>
      </c>
      <c r="E39" s="113">
        <f t="shared" si="7"/>
        <v>1</v>
      </c>
      <c r="F39" s="114">
        <f t="shared" si="8"/>
        <v>0.8</v>
      </c>
      <c r="G39" s="112" t="s">
        <v>116</v>
      </c>
      <c r="H39" s="113" t="s">
        <v>116</v>
      </c>
      <c r="I39" s="113" t="s">
        <v>115</v>
      </c>
      <c r="J39" s="113" t="s">
        <v>116</v>
      </c>
      <c r="K39" s="115" t="s">
        <v>116</v>
      </c>
    </row>
    <row r="40" spans="2:12" ht="16.05" customHeight="1" x14ac:dyDescent="0.3">
      <c r="B40" s="116">
        <v>702</v>
      </c>
      <c r="C40" s="117" t="s">
        <v>114</v>
      </c>
      <c r="D40" s="118">
        <f t="shared" si="6"/>
        <v>0</v>
      </c>
      <c r="E40" s="119">
        <f t="shared" si="7"/>
        <v>5</v>
      </c>
      <c r="F40" s="120">
        <f t="shared" si="8"/>
        <v>0</v>
      </c>
      <c r="G40" s="118" t="s">
        <v>115</v>
      </c>
      <c r="H40" s="119" t="s">
        <v>115</v>
      </c>
      <c r="I40" s="119" t="s">
        <v>115</v>
      </c>
      <c r="J40" s="119" t="s">
        <v>115</v>
      </c>
      <c r="K40" s="121" t="s">
        <v>115</v>
      </c>
    </row>
    <row r="41" spans="2:12" ht="16.05" customHeight="1" x14ac:dyDescent="0.3">
      <c r="B41" s="110">
        <v>805</v>
      </c>
      <c r="C41" s="111" t="s">
        <v>114</v>
      </c>
      <c r="D41" s="112">
        <f t="shared" si="6"/>
        <v>1</v>
      </c>
      <c r="E41" s="113">
        <f t="shared" si="7"/>
        <v>4</v>
      </c>
      <c r="F41" s="114">
        <f t="shared" si="8"/>
        <v>0.2</v>
      </c>
      <c r="G41" s="112" t="s">
        <v>115</v>
      </c>
      <c r="H41" s="113" t="s">
        <v>115</v>
      </c>
      <c r="I41" s="113" t="s">
        <v>116</v>
      </c>
      <c r="J41" s="113" t="s">
        <v>115</v>
      </c>
      <c r="K41" s="115" t="s">
        <v>115</v>
      </c>
    </row>
    <row r="42" spans="2:12" ht="16.05" customHeight="1" x14ac:dyDescent="0.3">
      <c r="B42" s="110">
        <v>1002</v>
      </c>
      <c r="C42" s="111" t="s">
        <v>114</v>
      </c>
      <c r="D42" s="112">
        <f t="shared" si="6"/>
        <v>5</v>
      </c>
      <c r="E42" s="113">
        <f t="shared" si="7"/>
        <v>0</v>
      </c>
      <c r="F42" s="114">
        <f t="shared" si="8"/>
        <v>1</v>
      </c>
      <c r="G42" s="112" t="s">
        <v>116</v>
      </c>
      <c r="H42" s="113" t="s">
        <v>116</v>
      </c>
      <c r="I42" s="113" t="s">
        <v>116</v>
      </c>
      <c r="J42" s="113" t="s">
        <v>116</v>
      </c>
      <c r="K42" s="115" t="s">
        <v>116</v>
      </c>
    </row>
    <row r="43" spans="2:12" ht="16.05" customHeight="1" x14ac:dyDescent="0.3">
      <c r="B43" s="110">
        <v>1105</v>
      </c>
      <c r="C43" s="111" t="s">
        <v>114</v>
      </c>
      <c r="D43" s="112">
        <f t="shared" si="6"/>
        <v>2</v>
      </c>
      <c r="E43" s="113">
        <f t="shared" si="7"/>
        <v>3</v>
      </c>
      <c r="F43" s="114">
        <f t="shared" si="8"/>
        <v>0.4</v>
      </c>
      <c r="G43" s="112" t="s">
        <v>115</v>
      </c>
      <c r="H43" s="113" t="s">
        <v>116</v>
      </c>
      <c r="I43" s="113" t="s">
        <v>115</v>
      </c>
      <c r="J43" s="113" t="s">
        <v>116</v>
      </c>
      <c r="K43" s="115" t="s">
        <v>115</v>
      </c>
    </row>
    <row r="44" spans="2:12" ht="16.05" customHeight="1" thickBot="1" x14ac:dyDescent="0.35">
      <c r="B44" s="145">
        <v>1301</v>
      </c>
      <c r="C44" s="146" t="s">
        <v>123</v>
      </c>
      <c r="D44" s="112">
        <f t="shared" si="6"/>
        <v>1</v>
      </c>
      <c r="E44" s="119">
        <f>COUNTIFS($G44:$K44,$E$16)</f>
        <v>0</v>
      </c>
      <c r="F44" s="114">
        <f t="shared" si="8"/>
        <v>1</v>
      </c>
      <c r="G44" s="112" t="s">
        <v>116</v>
      </c>
      <c r="H44" s="119" t="s">
        <v>124</v>
      </c>
      <c r="I44" s="119" t="s">
        <v>124</v>
      </c>
      <c r="J44" s="119" t="s">
        <v>124</v>
      </c>
      <c r="K44" s="121" t="s">
        <v>124</v>
      </c>
    </row>
    <row r="45" spans="2:12" ht="16.05" customHeight="1" thickBot="1" x14ac:dyDescent="0.35">
      <c r="B45" s="122">
        <v>1302</v>
      </c>
      <c r="C45" s="123" t="s">
        <v>114</v>
      </c>
      <c r="D45" s="124">
        <f t="shared" si="6"/>
        <v>5</v>
      </c>
      <c r="E45" s="125">
        <f t="shared" si="7"/>
        <v>0</v>
      </c>
      <c r="F45" s="126">
        <f t="shared" si="8"/>
        <v>1</v>
      </c>
      <c r="G45" s="124" t="s">
        <v>116</v>
      </c>
      <c r="H45" s="125" t="s">
        <v>116</v>
      </c>
      <c r="I45" s="125" t="s">
        <v>116</v>
      </c>
      <c r="J45" s="125" t="s">
        <v>116</v>
      </c>
      <c r="K45" s="127" t="s">
        <v>116</v>
      </c>
      <c r="L45" s="128" t="s">
        <v>118</v>
      </c>
    </row>
    <row r="46" spans="2:12" x14ac:dyDescent="0.3">
      <c r="F46" s="129" t="s">
        <v>101</v>
      </c>
      <c r="G46" s="130">
        <f>COUNTIFS(G$37:G$45,$D$16)</f>
        <v>6</v>
      </c>
      <c r="H46" s="131">
        <f t="shared" ref="H46:K46" si="9">COUNTIFS(H$37:H$45,$D$16)</f>
        <v>6</v>
      </c>
      <c r="I46" s="113">
        <f t="shared" si="9"/>
        <v>5</v>
      </c>
      <c r="J46" s="131">
        <f t="shared" si="9"/>
        <v>5</v>
      </c>
      <c r="K46" s="132">
        <f t="shared" si="9"/>
        <v>5</v>
      </c>
      <c r="L46" s="135">
        <f>SUM(G46:K46)</f>
        <v>27</v>
      </c>
    </row>
    <row r="47" spans="2:12" x14ac:dyDescent="0.3">
      <c r="F47" s="134" t="s">
        <v>102</v>
      </c>
      <c r="G47" s="130">
        <f>COUNTIFS(G$37:G$45,$E$16)</f>
        <v>3</v>
      </c>
      <c r="H47" s="131">
        <f t="shared" ref="H47:K47" si="10">COUNTIFS(H$37:H$45,$E$16)</f>
        <v>2</v>
      </c>
      <c r="I47" s="131">
        <f t="shared" si="10"/>
        <v>3</v>
      </c>
      <c r="J47" s="131">
        <f t="shared" si="10"/>
        <v>3</v>
      </c>
      <c r="K47" s="135">
        <f t="shared" si="10"/>
        <v>3</v>
      </c>
      <c r="L47" s="135">
        <f>SUM(G47:K47)</f>
        <v>14</v>
      </c>
    </row>
    <row r="48" spans="2:12" ht="15.6" thickBot="1" x14ac:dyDescent="0.35">
      <c r="F48" s="136" t="s">
        <v>103</v>
      </c>
      <c r="G48" s="137">
        <f>G46/(G46+G47)</f>
        <v>0.66666666666666663</v>
      </c>
      <c r="H48" s="138">
        <f>H46/(H46+H47)</f>
        <v>0.75</v>
      </c>
      <c r="I48" s="138">
        <f>I46/(I46+I47)</f>
        <v>0.625</v>
      </c>
      <c r="J48" s="138">
        <f t="shared" ref="J48:K48" si="11">J46/(J46+J47)</f>
        <v>0.625</v>
      </c>
      <c r="K48" s="139">
        <f t="shared" si="11"/>
        <v>0.625</v>
      </c>
      <c r="L48" s="139">
        <f>SUM(G48:K48)</f>
        <v>3.2916666666666665</v>
      </c>
    </row>
    <row r="49" spans="2:11" ht="10.050000000000001" customHeight="1" thickBot="1" x14ac:dyDescent="0.35"/>
    <row r="50" spans="2:11" ht="16.05" customHeight="1" x14ac:dyDescent="0.3">
      <c r="B50" s="65" t="s">
        <v>89</v>
      </c>
      <c r="C50" s="66"/>
      <c r="D50" s="141" t="s">
        <v>97</v>
      </c>
      <c r="E50" s="142"/>
      <c r="F50" s="143"/>
      <c r="G50" s="82" t="s">
        <v>98</v>
      </c>
      <c r="H50" s="66"/>
      <c r="I50" s="66"/>
      <c r="J50" s="66"/>
      <c r="K50" s="147"/>
    </row>
    <row r="51" spans="2:11" ht="16.05" customHeight="1" x14ac:dyDescent="0.3">
      <c r="B51" s="83" t="s">
        <v>99</v>
      </c>
      <c r="C51" s="84" t="s">
        <v>100</v>
      </c>
      <c r="D51" s="85" t="s">
        <v>101</v>
      </c>
      <c r="E51" s="86" t="s">
        <v>102</v>
      </c>
      <c r="F51" s="84" t="s">
        <v>103</v>
      </c>
      <c r="G51" s="87" t="s">
        <v>104</v>
      </c>
      <c r="H51" s="88" t="s">
        <v>105</v>
      </c>
      <c r="I51" s="88" t="s">
        <v>106</v>
      </c>
      <c r="J51" s="148" t="s">
        <v>107</v>
      </c>
      <c r="K51" s="147"/>
    </row>
    <row r="52" spans="2:11" ht="16.05" customHeight="1" x14ac:dyDescent="0.3">
      <c r="B52" s="90"/>
      <c r="C52" s="91" t="s">
        <v>108</v>
      </c>
      <c r="D52" s="92"/>
      <c r="E52" s="93"/>
      <c r="F52" s="91"/>
      <c r="G52" s="94">
        <v>42547</v>
      </c>
      <c r="H52" s="95">
        <v>42617</v>
      </c>
      <c r="I52" s="95">
        <v>42701</v>
      </c>
      <c r="J52" s="149">
        <v>42771</v>
      </c>
      <c r="K52" s="147"/>
    </row>
    <row r="53" spans="2:11" ht="16.05" customHeight="1" thickBot="1" x14ac:dyDescent="0.35">
      <c r="B53" s="97"/>
      <c r="C53" s="98" t="s">
        <v>109</v>
      </c>
      <c r="D53" s="99"/>
      <c r="E53" s="100"/>
      <c r="F53" s="98"/>
      <c r="G53" s="101" t="s">
        <v>121</v>
      </c>
      <c r="H53" s="102" t="s">
        <v>125</v>
      </c>
      <c r="I53" s="102" t="s">
        <v>126</v>
      </c>
      <c r="J53" s="150" t="s">
        <v>127</v>
      </c>
      <c r="K53" s="147"/>
    </row>
    <row r="54" spans="2:11" ht="16.05" customHeight="1" thickTop="1" x14ac:dyDescent="0.3">
      <c r="B54" s="104">
        <v>203</v>
      </c>
      <c r="C54" s="105" t="s">
        <v>114</v>
      </c>
      <c r="D54" s="106">
        <f>COUNTIFS($G54:$K54,$D$16)</f>
        <v>3</v>
      </c>
      <c r="E54" s="107">
        <f>COUNTIFS($G54:$K54,$E$16)</f>
        <v>1</v>
      </c>
      <c r="F54" s="108">
        <f>D54/(D54+E54)</f>
        <v>0.75</v>
      </c>
      <c r="G54" s="106" t="s">
        <v>116</v>
      </c>
      <c r="H54" s="107" t="s">
        <v>115</v>
      </c>
      <c r="I54" s="107" t="s">
        <v>116</v>
      </c>
      <c r="J54" s="151" t="s">
        <v>116</v>
      </c>
      <c r="K54" s="147"/>
    </row>
    <row r="55" spans="2:11" ht="16.05" customHeight="1" x14ac:dyDescent="0.3">
      <c r="B55" s="110">
        <v>402</v>
      </c>
      <c r="C55" s="111" t="s">
        <v>117</v>
      </c>
      <c r="D55" s="112">
        <f t="shared" ref="D55:D63" si="12">COUNTIFS($G55:$K55,$D$16)</f>
        <v>3</v>
      </c>
      <c r="E55" s="113">
        <f t="shared" ref="E55:E63" si="13">COUNTIFS($G55:$K55,$E$16)</f>
        <v>1</v>
      </c>
      <c r="F55" s="114">
        <f t="shared" ref="F55:F63" si="14">D55/(D55+E55)</f>
        <v>0.75</v>
      </c>
      <c r="G55" s="112" t="s">
        <v>116</v>
      </c>
      <c r="H55" s="113" t="s">
        <v>116</v>
      </c>
      <c r="I55" s="113" t="s">
        <v>115</v>
      </c>
      <c r="J55" s="152" t="s">
        <v>116</v>
      </c>
      <c r="K55" s="147"/>
    </row>
    <row r="56" spans="2:11" ht="16.05" customHeight="1" x14ac:dyDescent="0.3">
      <c r="B56" s="110">
        <v>403</v>
      </c>
      <c r="C56" s="111" t="s">
        <v>114</v>
      </c>
      <c r="D56" s="112">
        <f t="shared" si="12"/>
        <v>4</v>
      </c>
      <c r="E56" s="113">
        <f t="shared" si="13"/>
        <v>0</v>
      </c>
      <c r="F56" s="114">
        <f t="shared" si="14"/>
        <v>1</v>
      </c>
      <c r="G56" s="112" t="s">
        <v>116</v>
      </c>
      <c r="H56" s="113" t="s">
        <v>116</v>
      </c>
      <c r="I56" s="113" t="s">
        <v>116</v>
      </c>
      <c r="J56" s="152" t="s">
        <v>116</v>
      </c>
      <c r="K56" s="147"/>
    </row>
    <row r="57" spans="2:11" ht="16.05" customHeight="1" x14ac:dyDescent="0.3">
      <c r="B57" s="110">
        <v>506</v>
      </c>
      <c r="C57" s="111" t="s">
        <v>114</v>
      </c>
      <c r="D57" s="112">
        <f t="shared" si="12"/>
        <v>4</v>
      </c>
      <c r="E57" s="113">
        <f t="shared" si="13"/>
        <v>0</v>
      </c>
      <c r="F57" s="114">
        <f t="shared" si="14"/>
        <v>1</v>
      </c>
      <c r="G57" s="112" t="s">
        <v>116</v>
      </c>
      <c r="H57" s="113" t="s">
        <v>116</v>
      </c>
      <c r="I57" s="113" t="s">
        <v>116</v>
      </c>
      <c r="J57" s="152" t="s">
        <v>116</v>
      </c>
      <c r="K57" s="147"/>
    </row>
    <row r="58" spans="2:11" ht="16.05" customHeight="1" x14ac:dyDescent="0.3">
      <c r="B58" s="153">
        <v>703</v>
      </c>
      <c r="C58" s="154" t="s">
        <v>114</v>
      </c>
      <c r="D58" s="130">
        <f t="shared" si="12"/>
        <v>3</v>
      </c>
      <c r="E58" s="131">
        <f t="shared" si="13"/>
        <v>1</v>
      </c>
      <c r="F58" s="155">
        <f t="shared" si="14"/>
        <v>0.75</v>
      </c>
      <c r="G58" s="112" t="s">
        <v>116</v>
      </c>
      <c r="H58" s="113" t="s">
        <v>115</v>
      </c>
      <c r="I58" s="113" t="s">
        <v>116</v>
      </c>
      <c r="J58" s="152" t="s">
        <v>116</v>
      </c>
      <c r="K58" s="147"/>
    </row>
    <row r="59" spans="2:11" ht="16.05" customHeight="1" x14ac:dyDescent="0.3">
      <c r="B59" s="110">
        <v>806</v>
      </c>
      <c r="C59" s="111" t="s">
        <v>114</v>
      </c>
      <c r="D59" s="112">
        <f t="shared" si="12"/>
        <v>4</v>
      </c>
      <c r="E59" s="113">
        <f t="shared" si="13"/>
        <v>0</v>
      </c>
      <c r="F59" s="114">
        <f t="shared" si="14"/>
        <v>1</v>
      </c>
      <c r="G59" s="112" t="s">
        <v>116</v>
      </c>
      <c r="H59" s="113" t="s">
        <v>116</v>
      </c>
      <c r="I59" s="113" t="s">
        <v>116</v>
      </c>
      <c r="J59" s="152" t="s">
        <v>116</v>
      </c>
      <c r="K59" s="147"/>
    </row>
    <row r="60" spans="2:11" ht="16.05" customHeight="1" x14ac:dyDescent="0.3">
      <c r="B60" s="116">
        <v>1003</v>
      </c>
      <c r="C60" s="117" t="s">
        <v>114</v>
      </c>
      <c r="D60" s="118">
        <f t="shared" si="12"/>
        <v>0</v>
      </c>
      <c r="E60" s="119">
        <f t="shared" si="13"/>
        <v>4</v>
      </c>
      <c r="F60" s="120">
        <f t="shared" si="14"/>
        <v>0</v>
      </c>
      <c r="G60" s="118" t="s">
        <v>115</v>
      </c>
      <c r="H60" s="119" t="s">
        <v>115</v>
      </c>
      <c r="I60" s="119" t="s">
        <v>115</v>
      </c>
      <c r="J60" s="156" t="s">
        <v>115</v>
      </c>
      <c r="K60" s="147"/>
    </row>
    <row r="61" spans="2:11" ht="16.05" customHeight="1" x14ac:dyDescent="0.3">
      <c r="B61" s="116">
        <v>1106</v>
      </c>
      <c r="C61" s="117" t="s">
        <v>114</v>
      </c>
      <c r="D61" s="118">
        <f t="shared" si="12"/>
        <v>0</v>
      </c>
      <c r="E61" s="119">
        <f t="shared" si="13"/>
        <v>4</v>
      </c>
      <c r="F61" s="120">
        <f t="shared" si="14"/>
        <v>0</v>
      </c>
      <c r="G61" s="118" t="s">
        <v>115</v>
      </c>
      <c r="H61" s="119" t="s">
        <v>115</v>
      </c>
      <c r="I61" s="119" t="s">
        <v>115</v>
      </c>
      <c r="J61" s="156" t="s">
        <v>115</v>
      </c>
      <c r="K61" s="147"/>
    </row>
    <row r="62" spans="2:11" ht="16.05" customHeight="1" thickBot="1" x14ac:dyDescent="0.35">
      <c r="B62" s="145">
        <v>1302</v>
      </c>
      <c r="C62" s="146" t="s">
        <v>117</v>
      </c>
      <c r="D62" s="112">
        <f t="shared" si="12"/>
        <v>3</v>
      </c>
      <c r="E62" s="119">
        <f>COUNTIFS($G62:$K62,$E$16)</f>
        <v>1</v>
      </c>
      <c r="F62" s="114">
        <f t="shared" si="14"/>
        <v>0.75</v>
      </c>
      <c r="G62" s="112" t="s">
        <v>116</v>
      </c>
      <c r="H62" s="113" t="s">
        <v>116</v>
      </c>
      <c r="I62" s="113" t="s">
        <v>116</v>
      </c>
      <c r="J62" s="152" t="s">
        <v>115</v>
      </c>
      <c r="K62" s="147"/>
    </row>
    <row r="63" spans="2:11" ht="16.05" customHeight="1" thickBot="1" x14ac:dyDescent="0.35">
      <c r="B63" s="122">
        <v>1303</v>
      </c>
      <c r="C63" s="123" t="s">
        <v>114</v>
      </c>
      <c r="D63" s="124">
        <f t="shared" si="12"/>
        <v>4</v>
      </c>
      <c r="E63" s="125">
        <f t="shared" si="13"/>
        <v>0</v>
      </c>
      <c r="F63" s="126">
        <f t="shared" si="14"/>
        <v>1</v>
      </c>
      <c r="G63" s="124" t="s">
        <v>116</v>
      </c>
      <c r="H63" s="125" t="s">
        <v>116</v>
      </c>
      <c r="I63" s="125" t="s">
        <v>116</v>
      </c>
      <c r="J63" s="157" t="s">
        <v>116</v>
      </c>
      <c r="K63" s="128" t="s">
        <v>118</v>
      </c>
    </row>
    <row r="64" spans="2:11" x14ac:dyDescent="0.3">
      <c r="F64" s="129" t="s">
        <v>101</v>
      </c>
      <c r="G64" s="130">
        <f>COUNTIFS(G$54:G$63,$D$16)</f>
        <v>8</v>
      </c>
      <c r="H64" s="131">
        <f>COUNTIFS(H$54:H$63,$D$16)</f>
        <v>6</v>
      </c>
      <c r="I64" s="113">
        <f>COUNTIFS(I$54:I$63,$D$16)</f>
        <v>7</v>
      </c>
      <c r="J64" s="158">
        <f>COUNTIFS(J$54:J$63,$D$16)</f>
        <v>7</v>
      </c>
      <c r="K64" s="133">
        <f>SUM(G64:J64)</f>
        <v>28</v>
      </c>
    </row>
    <row r="65" spans="2:12" x14ac:dyDescent="0.3">
      <c r="F65" s="134" t="s">
        <v>102</v>
      </c>
      <c r="G65" s="130">
        <f>COUNTIFS(G$54:G$63,$E$16)</f>
        <v>2</v>
      </c>
      <c r="H65" s="131">
        <f>COUNTIFS(H$54:H$63,$E$16)</f>
        <v>4</v>
      </c>
      <c r="I65" s="131">
        <f>COUNTIFS(I$54:I$63,$E$16)</f>
        <v>3</v>
      </c>
      <c r="J65" s="158">
        <f>COUNTIFS(J$54:J$63,$E$16)</f>
        <v>3</v>
      </c>
      <c r="K65" s="133">
        <f>SUM(G65:J65)</f>
        <v>12</v>
      </c>
    </row>
    <row r="66" spans="2:12" ht="15.6" thickBot="1" x14ac:dyDescent="0.35">
      <c r="F66" s="136" t="s">
        <v>103</v>
      </c>
      <c r="G66" s="137">
        <f>G64/(G64+G65)</f>
        <v>0.8</v>
      </c>
      <c r="H66" s="138">
        <f>H64/(H64+H65)</f>
        <v>0.6</v>
      </c>
      <c r="I66" s="138">
        <f>I64/(I64+I65)</f>
        <v>0.7</v>
      </c>
      <c r="J66" s="159">
        <f t="shared" ref="J66" si="15">J64/(J64+J65)</f>
        <v>0.7</v>
      </c>
      <c r="K66" s="140">
        <f>SUM(G66:J66)</f>
        <v>2.8</v>
      </c>
    </row>
    <row r="67" spans="2:12" ht="10.050000000000001" customHeight="1" thickBot="1" x14ac:dyDescent="0.35"/>
    <row r="68" spans="2:12" ht="16.05" customHeight="1" x14ac:dyDescent="0.3">
      <c r="B68" s="65" t="s">
        <v>90</v>
      </c>
      <c r="C68" s="66"/>
      <c r="D68" s="141" t="s">
        <v>97</v>
      </c>
      <c r="E68" s="142"/>
      <c r="F68" s="143"/>
      <c r="G68" s="82" t="s">
        <v>98</v>
      </c>
      <c r="H68" s="66"/>
      <c r="I68" s="66"/>
      <c r="J68" s="66"/>
      <c r="K68" s="160"/>
      <c r="L68" s="161"/>
    </row>
    <row r="69" spans="2:12" ht="16.05" customHeight="1" x14ac:dyDescent="0.3">
      <c r="B69" s="83" t="s">
        <v>99</v>
      </c>
      <c r="C69" s="84" t="s">
        <v>100</v>
      </c>
      <c r="D69" s="85" t="s">
        <v>101</v>
      </c>
      <c r="E69" s="86" t="s">
        <v>102</v>
      </c>
      <c r="F69" s="84" t="s">
        <v>103</v>
      </c>
      <c r="G69" s="87" t="s">
        <v>104</v>
      </c>
      <c r="H69" s="88" t="s">
        <v>105</v>
      </c>
      <c r="I69" s="88" t="s">
        <v>106</v>
      </c>
      <c r="J69" s="88" t="s">
        <v>107</v>
      </c>
      <c r="K69" s="88" t="s">
        <v>119</v>
      </c>
      <c r="L69" s="89" t="s">
        <v>128</v>
      </c>
    </row>
    <row r="70" spans="2:12" ht="16.05" customHeight="1" x14ac:dyDescent="0.3">
      <c r="B70" s="90"/>
      <c r="C70" s="91" t="s">
        <v>108</v>
      </c>
      <c r="D70" s="92"/>
      <c r="E70" s="93"/>
      <c r="F70" s="91"/>
      <c r="G70" s="94">
        <v>42841</v>
      </c>
      <c r="H70" s="95">
        <v>42918</v>
      </c>
      <c r="I70" s="95">
        <v>42980</v>
      </c>
      <c r="J70" s="95">
        <v>43050</v>
      </c>
      <c r="K70" s="95">
        <v>43113</v>
      </c>
      <c r="L70" s="96">
        <v>43135</v>
      </c>
    </row>
    <row r="71" spans="2:12" ht="16.05" customHeight="1" thickBot="1" x14ac:dyDescent="0.35">
      <c r="B71" s="97"/>
      <c r="C71" s="98" t="s">
        <v>109</v>
      </c>
      <c r="D71" s="99"/>
      <c r="E71" s="100"/>
      <c r="F71" s="98"/>
      <c r="G71" s="101" t="s">
        <v>129</v>
      </c>
      <c r="H71" s="102" t="s">
        <v>130</v>
      </c>
      <c r="I71" s="102" t="s">
        <v>126</v>
      </c>
      <c r="J71" s="102" t="s">
        <v>131</v>
      </c>
      <c r="K71" s="102" t="s">
        <v>113</v>
      </c>
      <c r="L71" s="103" t="s">
        <v>132</v>
      </c>
    </row>
    <row r="72" spans="2:12" ht="16.05" customHeight="1" thickTop="1" x14ac:dyDescent="0.3">
      <c r="B72" s="162">
        <v>301</v>
      </c>
      <c r="C72" s="163" t="s">
        <v>114</v>
      </c>
      <c r="D72" s="164">
        <f>COUNTIFS($G72:$L72,$D$16)</f>
        <v>0</v>
      </c>
      <c r="E72" s="165">
        <f>COUNTIFS($G72:$L72,$E$16)</f>
        <v>6</v>
      </c>
      <c r="F72" s="166">
        <f>D72/(D72+E72)</f>
        <v>0</v>
      </c>
      <c r="G72" s="164" t="s">
        <v>115</v>
      </c>
      <c r="H72" s="165" t="s">
        <v>115</v>
      </c>
      <c r="I72" s="165" t="s">
        <v>115</v>
      </c>
      <c r="J72" s="165" t="s">
        <v>115</v>
      </c>
      <c r="K72" s="165" t="s">
        <v>115</v>
      </c>
      <c r="L72" s="167" t="s">
        <v>115</v>
      </c>
    </row>
    <row r="73" spans="2:12" ht="16.05" customHeight="1" x14ac:dyDescent="0.3">
      <c r="B73" s="153">
        <v>402</v>
      </c>
      <c r="C73" s="154" t="s">
        <v>117</v>
      </c>
      <c r="D73" s="130">
        <f t="shared" ref="D73:D82" si="16">COUNTIFS($G73:$L73,$D$16)</f>
        <v>5</v>
      </c>
      <c r="E73" s="131">
        <f t="shared" ref="E73:E82" si="17">COUNTIFS($G73:$L73,$E$16)</f>
        <v>1</v>
      </c>
      <c r="F73" s="155">
        <f>D73/(D73+E73)</f>
        <v>0.83333333333333337</v>
      </c>
      <c r="G73" s="130" t="s">
        <v>116</v>
      </c>
      <c r="H73" s="131" t="s">
        <v>116</v>
      </c>
      <c r="I73" s="131" t="s">
        <v>116</v>
      </c>
      <c r="J73" s="131" t="s">
        <v>116</v>
      </c>
      <c r="K73" s="131" t="s">
        <v>115</v>
      </c>
      <c r="L73" s="135" t="s">
        <v>116</v>
      </c>
    </row>
    <row r="74" spans="2:12" ht="16.05" customHeight="1" x14ac:dyDescent="0.3">
      <c r="B74" s="153">
        <v>403</v>
      </c>
      <c r="C74" s="154" t="s">
        <v>117</v>
      </c>
      <c r="D74" s="130">
        <f t="shared" si="16"/>
        <v>6</v>
      </c>
      <c r="E74" s="131">
        <f t="shared" si="17"/>
        <v>0</v>
      </c>
      <c r="F74" s="155">
        <f t="shared" ref="F74:F82" si="18">D74/(D74+E74)</f>
        <v>1</v>
      </c>
      <c r="G74" s="130" t="s">
        <v>116</v>
      </c>
      <c r="H74" s="131" t="s">
        <v>116</v>
      </c>
      <c r="I74" s="131" t="s">
        <v>116</v>
      </c>
      <c r="J74" s="131" t="s">
        <v>116</v>
      </c>
      <c r="K74" s="131" t="s">
        <v>116</v>
      </c>
      <c r="L74" s="135" t="s">
        <v>116</v>
      </c>
    </row>
    <row r="75" spans="2:12" ht="16.05" customHeight="1" x14ac:dyDescent="0.3">
      <c r="B75" s="153">
        <v>404</v>
      </c>
      <c r="C75" s="154" t="s">
        <v>114</v>
      </c>
      <c r="D75" s="130">
        <f t="shared" si="16"/>
        <v>4</v>
      </c>
      <c r="E75" s="131">
        <f t="shared" si="17"/>
        <v>2</v>
      </c>
      <c r="F75" s="155">
        <f t="shared" si="18"/>
        <v>0.66666666666666663</v>
      </c>
      <c r="G75" s="130" t="s">
        <v>116</v>
      </c>
      <c r="H75" s="131" t="s">
        <v>115</v>
      </c>
      <c r="I75" s="131" t="s">
        <v>115</v>
      </c>
      <c r="J75" s="131" t="s">
        <v>116</v>
      </c>
      <c r="K75" s="131" t="s">
        <v>116</v>
      </c>
      <c r="L75" s="135" t="s">
        <v>116</v>
      </c>
    </row>
    <row r="76" spans="2:12" ht="16.05" customHeight="1" x14ac:dyDescent="0.3">
      <c r="B76" s="116">
        <v>601</v>
      </c>
      <c r="C76" s="117" t="s">
        <v>114</v>
      </c>
      <c r="D76" s="118">
        <f t="shared" si="16"/>
        <v>0</v>
      </c>
      <c r="E76" s="119">
        <f t="shared" si="17"/>
        <v>6</v>
      </c>
      <c r="F76" s="120">
        <f t="shared" si="18"/>
        <v>0</v>
      </c>
      <c r="G76" s="118" t="s">
        <v>115</v>
      </c>
      <c r="H76" s="119" t="s">
        <v>115</v>
      </c>
      <c r="I76" s="119" t="s">
        <v>115</v>
      </c>
      <c r="J76" s="119" t="s">
        <v>115</v>
      </c>
      <c r="K76" s="119" t="s">
        <v>115</v>
      </c>
      <c r="L76" s="121" t="s">
        <v>115</v>
      </c>
    </row>
    <row r="77" spans="2:12" ht="16.05" customHeight="1" x14ac:dyDescent="0.3">
      <c r="B77" s="116">
        <v>704</v>
      </c>
      <c r="C77" s="117" t="s">
        <v>133</v>
      </c>
      <c r="D77" s="118">
        <f t="shared" si="16"/>
        <v>0</v>
      </c>
      <c r="E77" s="119">
        <f t="shared" si="17"/>
        <v>0</v>
      </c>
      <c r="F77" s="120" t="e">
        <f t="shared" si="18"/>
        <v>#DIV/0!</v>
      </c>
      <c r="G77" s="118" t="s">
        <v>124</v>
      </c>
      <c r="H77" s="119" t="s">
        <v>124</v>
      </c>
      <c r="I77" s="119" t="s">
        <v>124</v>
      </c>
      <c r="J77" s="119" t="s">
        <v>124</v>
      </c>
      <c r="K77" s="119" t="s">
        <v>124</v>
      </c>
      <c r="L77" s="121" t="s">
        <v>124</v>
      </c>
    </row>
    <row r="78" spans="2:12" ht="16.05" customHeight="1" x14ac:dyDescent="0.3">
      <c r="B78" s="116">
        <v>901</v>
      </c>
      <c r="C78" s="117" t="s">
        <v>133</v>
      </c>
      <c r="D78" s="118">
        <f t="shared" si="16"/>
        <v>0</v>
      </c>
      <c r="E78" s="119">
        <f t="shared" si="17"/>
        <v>0</v>
      </c>
      <c r="F78" s="120" t="e">
        <f t="shared" si="18"/>
        <v>#DIV/0!</v>
      </c>
      <c r="G78" s="118" t="s">
        <v>124</v>
      </c>
      <c r="H78" s="119" t="s">
        <v>124</v>
      </c>
      <c r="I78" s="119" t="s">
        <v>124</v>
      </c>
      <c r="J78" s="119" t="s">
        <v>124</v>
      </c>
      <c r="K78" s="119" t="s">
        <v>124</v>
      </c>
      <c r="L78" s="121" t="s">
        <v>124</v>
      </c>
    </row>
    <row r="79" spans="2:12" ht="16.05" customHeight="1" x14ac:dyDescent="0.3">
      <c r="B79" s="153">
        <v>1004</v>
      </c>
      <c r="C79" s="154" t="s">
        <v>114</v>
      </c>
      <c r="D79" s="130">
        <f t="shared" si="16"/>
        <v>6</v>
      </c>
      <c r="E79" s="131">
        <f t="shared" si="17"/>
        <v>0</v>
      </c>
      <c r="F79" s="155">
        <f t="shared" si="18"/>
        <v>1</v>
      </c>
      <c r="G79" s="130" t="s">
        <v>116</v>
      </c>
      <c r="H79" s="131" t="s">
        <v>116</v>
      </c>
      <c r="I79" s="131" t="s">
        <v>116</v>
      </c>
      <c r="J79" s="131" t="s">
        <v>116</v>
      </c>
      <c r="K79" s="131" t="s">
        <v>116</v>
      </c>
      <c r="L79" s="135" t="s">
        <v>116</v>
      </c>
    </row>
    <row r="80" spans="2:12" ht="16.05" customHeight="1" x14ac:dyDescent="0.3">
      <c r="B80" s="153">
        <v>1201</v>
      </c>
      <c r="C80" s="154" t="s">
        <v>114</v>
      </c>
      <c r="D80" s="130">
        <f t="shared" si="16"/>
        <v>6</v>
      </c>
      <c r="E80" s="131">
        <f t="shared" si="17"/>
        <v>0</v>
      </c>
      <c r="F80" s="155">
        <f t="shared" si="18"/>
        <v>1</v>
      </c>
      <c r="G80" s="130" t="s">
        <v>116</v>
      </c>
      <c r="H80" s="131" t="s">
        <v>116</v>
      </c>
      <c r="I80" s="131" t="s">
        <v>116</v>
      </c>
      <c r="J80" s="131" t="s">
        <v>116</v>
      </c>
      <c r="K80" s="131" t="s">
        <v>116</v>
      </c>
      <c r="L80" s="135" t="s">
        <v>116</v>
      </c>
    </row>
    <row r="81" spans="2:14" ht="16.05" customHeight="1" thickBot="1" x14ac:dyDescent="0.35">
      <c r="B81" s="153">
        <v>1302</v>
      </c>
      <c r="C81" s="154" t="s">
        <v>117</v>
      </c>
      <c r="D81" s="130">
        <f t="shared" si="16"/>
        <v>3</v>
      </c>
      <c r="E81" s="131">
        <f t="shared" si="17"/>
        <v>3</v>
      </c>
      <c r="F81" s="155">
        <f t="shared" si="18"/>
        <v>0.5</v>
      </c>
      <c r="G81" s="130" t="s">
        <v>116</v>
      </c>
      <c r="H81" s="131" t="s">
        <v>116</v>
      </c>
      <c r="I81" s="131" t="s">
        <v>115</v>
      </c>
      <c r="J81" s="131" t="s">
        <v>115</v>
      </c>
      <c r="K81" s="131" t="s">
        <v>115</v>
      </c>
      <c r="L81" s="135" t="s">
        <v>116</v>
      </c>
    </row>
    <row r="82" spans="2:14" ht="16.05" customHeight="1" thickBot="1" x14ac:dyDescent="0.35">
      <c r="B82" s="168">
        <v>1304</v>
      </c>
      <c r="C82" s="169" t="s">
        <v>114</v>
      </c>
      <c r="D82" s="170">
        <f t="shared" si="16"/>
        <v>0</v>
      </c>
      <c r="E82" s="171">
        <f t="shared" si="17"/>
        <v>6</v>
      </c>
      <c r="F82" s="172">
        <f t="shared" si="18"/>
        <v>0</v>
      </c>
      <c r="G82" s="170" t="s">
        <v>115</v>
      </c>
      <c r="H82" s="171" t="s">
        <v>115</v>
      </c>
      <c r="I82" s="171" t="s">
        <v>115</v>
      </c>
      <c r="J82" s="171" t="s">
        <v>115</v>
      </c>
      <c r="K82" s="171" t="s">
        <v>115</v>
      </c>
      <c r="L82" s="173" t="s">
        <v>115</v>
      </c>
      <c r="M82" s="128" t="s">
        <v>118</v>
      </c>
    </row>
    <row r="83" spans="2:14" x14ac:dyDescent="0.3">
      <c r="F83" s="129" t="s">
        <v>101</v>
      </c>
      <c r="G83" s="130">
        <f>COUNTIFS(G$72:G$82,$D$16)</f>
        <v>6</v>
      </c>
      <c r="H83" s="131">
        <f t="shared" ref="H83:L83" si="19">COUNTIFS(H$72:H$82,$D$16)</f>
        <v>5</v>
      </c>
      <c r="I83" s="174">
        <f t="shared" si="19"/>
        <v>4</v>
      </c>
      <c r="J83" s="131">
        <f t="shared" si="19"/>
        <v>5</v>
      </c>
      <c r="K83" s="174">
        <f t="shared" si="19"/>
        <v>4</v>
      </c>
      <c r="L83" s="132">
        <f t="shared" si="19"/>
        <v>6</v>
      </c>
      <c r="M83" s="135">
        <f>SUM(G83:L83)</f>
        <v>30</v>
      </c>
    </row>
    <row r="84" spans="2:14" x14ac:dyDescent="0.3">
      <c r="F84" s="134" t="s">
        <v>102</v>
      </c>
      <c r="G84" s="130">
        <f>COUNTIFS(G$72:G$82,$E$16)</f>
        <v>3</v>
      </c>
      <c r="H84" s="131">
        <f t="shared" ref="H84:L84" si="20">COUNTIFS(H$72:H$82,$E$16)</f>
        <v>4</v>
      </c>
      <c r="I84" s="131">
        <f t="shared" si="20"/>
        <v>5</v>
      </c>
      <c r="J84" s="131">
        <f t="shared" si="20"/>
        <v>4</v>
      </c>
      <c r="K84" s="131">
        <f t="shared" si="20"/>
        <v>5</v>
      </c>
      <c r="L84" s="135">
        <f t="shared" si="20"/>
        <v>3</v>
      </c>
      <c r="M84" s="135">
        <f>SUM(G84:L84)</f>
        <v>24</v>
      </c>
    </row>
    <row r="85" spans="2:14" ht="15.6" thickBot="1" x14ac:dyDescent="0.35">
      <c r="F85" s="136" t="s">
        <v>103</v>
      </c>
      <c r="G85" s="137">
        <f>G83/(G83+G84)</f>
        <v>0.66666666666666663</v>
      </c>
      <c r="H85" s="138">
        <f>H83/(H83+H84)</f>
        <v>0.55555555555555558</v>
      </c>
      <c r="I85" s="138">
        <f>I83/(I83+I84)</f>
        <v>0.44444444444444442</v>
      </c>
      <c r="J85" s="138">
        <f t="shared" ref="J85:L85" si="21">J83/(J83+J84)</f>
        <v>0.55555555555555558</v>
      </c>
      <c r="K85" s="138">
        <f t="shared" si="21"/>
        <v>0.44444444444444442</v>
      </c>
      <c r="L85" s="139">
        <f t="shared" si="21"/>
        <v>0.66666666666666663</v>
      </c>
      <c r="M85" s="139">
        <f>SUM(G85:L85)</f>
        <v>3.3333333333333335</v>
      </c>
    </row>
    <row r="86" spans="2:14" ht="10.050000000000001" customHeight="1" x14ac:dyDescent="0.3"/>
    <row r="87" spans="2:14" ht="10.050000000000001" customHeight="1" thickBot="1" x14ac:dyDescent="0.35"/>
    <row r="88" spans="2:14" x14ac:dyDescent="0.3">
      <c r="B88" s="65" t="s">
        <v>91</v>
      </c>
      <c r="C88" s="66"/>
      <c r="D88" s="141" t="s">
        <v>97</v>
      </c>
      <c r="E88" s="142"/>
      <c r="F88" s="143"/>
      <c r="G88" s="82" t="s">
        <v>98</v>
      </c>
      <c r="H88" s="66"/>
      <c r="I88" s="66"/>
      <c r="J88" s="66"/>
      <c r="K88" s="160"/>
      <c r="L88" s="160"/>
      <c r="M88" s="160"/>
      <c r="N88" s="161"/>
    </row>
    <row r="89" spans="2:14" x14ac:dyDescent="0.3">
      <c r="B89" s="83" t="s">
        <v>99</v>
      </c>
      <c r="C89" s="84" t="s">
        <v>100</v>
      </c>
      <c r="D89" s="85" t="s">
        <v>101</v>
      </c>
      <c r="E89" s="86" t="s">
        <v>102</v>
      </c>
      <c r="F89" s="84" t="s">
        <v>103</v>
      </c>
      <c r="G89" s="87" t="s">
        <v>104</v>
      </c>
      <c r="H89" s="88" t="s">
        <v>105</v>
      </c>
      <c r="I89" s="88" t="s">
        <v>106</v>
      </c>
      <c r="J89" s="88" t="s">
        <v>107</v>
      </c>
      <c r="K89" s="88" t="s">
        <v>119</v>
      </c>
      <c r="L89" s="88" t="s">
        <v>128</v>
      </c>
      <c r="M89" s="88" t="s">
        <v>134</v>
      </c>
      <c r="N89" s="89" t="s">
        <v>135</v>
      </c>
    </row>
    <row r="90" spans="2:14" x14ac:dyDescent="0.3">
      <c r="B90" s="90"/>
      <c r="C90" s="91" t="s">
        <v>108</v>
      </c>
      <c r="D90" s="92"/>
      <c r="E90" s="93"/>
      <c r="F90" s="91"/>
      <c r="G90" s="94">
        <v>43212</v>
      </c>
      <c r="H90" s="95">
        <v>43268</v>
      </c>
      <c r="I90" s="95">
        <v>43345</v>
      </c>
      <c r="J90" s="95">
        <v>43393</v>
      </c>
      <c r="K90" s="95">
        <v>43422</v>
      </c>
      <c r="L90" s="95">
        <v>43485</v>
      </c>
      <c r="M90" s="95">
        <v>43513</v>
      </c>
      <c r="N90" s="96">
        <v>43527</v>
      </c>
    </row>
    <row r="91" spans="2:14" ht="15.6" thickBot="1" x14ac:dyDescent="0.35">
      <c r="B91" s="97"/>
      <c r="C91" s="98" t="s">
        <v>109</v>
      </c>
      <c r="D91" s="99"/>
      <c r="E91" s="100"/>
      <c r="F91" s="98"/>
      <c r="G91" s="101" t="s">
        <v>131</v>
      </c>
      <c r="H91" s="102" t="s">
        <v>132</v>
      </c>
      <c r="I91" s="102" t="s">
        <v>136</v>
      </c>
      <c r="J91" s="102" t="s">
        <v>136</v>
      </c>
      <c r="K91" s="102" t="s">
        <v>137</v>
      </c>
      <c r="L91" s="102" t="s">
        <v>138</v>
      </c>
      <c r="M91" s="102" t="s">
        <v>139</v>
      </c>
      <c r="N91" s="103" t="s">
        <v>140</v>
      </c>
    </row>
    <row r="92" spans="2:14" ht="15.6" thickTop="1" x14ac:dyDescent="0.3">
      <c r="B92" s="175">
        <v>302</v>
      </c>
      <c r="C92" s="176" t="s">
        <v>114</v>
      </c>
      <c r="D92" s="177">
        <f>COUNTIFS($G92:$N92,$D$16)</f>
        <v>8</v>
      </c>
      <c r="E92" s="178">
        <f>COUNTIFS($G92:$N92,$E$16)</f>
        <v>0</v>
      </c>
      <c r="F92" s="179">
        <f>D92/(D92+E92)</f>
        <v>1</v>
      </c>
      <c r="G92" s="177" t="s">
        <v>116</v>
      </c>
      <c r="H92" s="178" t="s">
        <v>116</v>
      </c>
      <c r="I92" s="178" t="s">
        <v>116</v>
      </c>
      <c r="J92" s="178" t="s">
        <v>116</v>
      </c>
      <c r="K92" s="178" t="s">
        <v>116</v>
      </c>
      <c r="L92" s="178" t="s">
        <v>116</v>
      </c>
      <c r="M92" s="178" t="s">
        <v>116</v>
      </c>
      <c r="N92" s="180" t="s">
        <v>116</v>
      </c>
    </row>
    <row r="93" spans="2:14" x14ac:dyDescent="0.3">
      <c r="B93" s="153">
        <v>402</v>
      </c>
      <c r="C93" s="154" t="s">
        <v>117</v>
      </c>
      <c r="D93" s="130">
        <f t="shared" ref="D93:D101" si="22">COUNTIFS($G93:$N93,$D$16)</f>
        <v>6</v>
      </c>
      <c r="E93" s="131">
        <f t="shared" ref="E93:E101" si="23">COUNTIFS($G93:$N93,$E$16)</f>
        <v>2</v>
      </c>
      <c r="F93" s="155">
        <f>D93/(D93+E93)</f>
        <v>0.75</v>
      </c>
      <c r="G93" s="130" t="s">
        <v>115</v>
      </c>
      <c r="H93" s="131" t="s">
        <v>116</v>
      </c>
      <c r="I93" s="131" t="s">
        <v>116</v>
      </c>
      <c r="J93" s="131" t="s">
        <v>116</v>
      </c>
      <c r="K93" s="131" t="s">
        <v>116</v>
      </c>
      <c r="L93" s="131" t="s">
        <v>116</v>
      </c>
      <c r="M93" s="131" t="s">
        <v>115</v>
      </c>
      <c r="N93" s="135" t="s">
        <v>116</v>
      </c>
    </row>
    <row r="94" spans="2:14" x14ac:dyDescent="0.3">
      <c r="B94" s="153">
        <v>403</v>
      </c>
      <c r="C94" s="154" t="s">
        <v>117</v>
      </c>
      <c r="D94" s="130">
        <f t="shared" si="22"/>
        <v>8</v>
      </c>
      <c r="E94" s="131">
        <f t="shared" si="23"/>
        <v>0</v>
      </c>
      <c r="F94" s="155">
        <f t="shared" ref="F94:F101" si="24">D94/(D94+E94)</f>
        <v>1</v>
      </c>
      <c r="G94" s="130" t="s">
        <v>116</v>
      </c>
      <c r="H94" s="131" t="s">
        <v>116</v>
      </c>
      <c r="I94" s="131" t="s">
        <v>116</v>
      </c>
      <c r="J94" s="131" t="s">
        <v>116</v>
      </c>
      <c r="K94" s="131" t="s">
        <v>116</v>
      </c>
      <c r="L94" s="131" t="s">
        <v>116</v>
      </c>
      <c r="M94" s="131" t="s">
        <v>116</v>
      </c>
      <c r="N94" s="135" t="s">
        <v>116</v>
      </c>
    </row>
    <row r="95" spans="2:14" x14ac:dyDescent="0.3">
      <c r="B95" s="116">
        <v>405</v>
      </c>
      <c r="C95" s="117" t="s">
        <v>133</v>
      </c>
      <c r="D95" s="118">
        <f t="shared" si="22"/>
        <v>0</v>
      </c>
      <c r="E95" s="119">
        <f t="shared" si="23"/>
        <v>0</v>
      </c>
      <c r="F95" s="120" t="e">
        <f t="shared" si="24"/>
        <v>#DIV/0!</v>
      </c>
      <c r="G95" s="118" t="s">
        <v>124</v>
      </c>
      <c r="H95" s="119" t="s">
        <v>124</v>
      </c>
      <c r="I95" s="119" t="s">
        <v>124</v>
      </c>
      <c r="J95" s="119" t="s">
        <v>124</v>
      </c>
      <c r="K95" s="119" t="s">
        <v>124</v>
      </c>
      <c r="L95" s="119" t="s">
        <v>124</v>
      </c>
      <c r="M95" s="119" t="s">
        <v>124</v>
      </c>
      <c r="N95" s="121" t="s">
        <v>124</v>
      </c>
    </row>
    <row r="96" spans="2:14" x14ac:dyDescent="0.3">
      <c r="B96" s="153">
        <v>602</v>
      </c>
      <c r="C96" s="154" t="s">
        <v>114</v>
      </c>
      <c r="D96" s="130">
        <f t="shared" si="22"/>
        <v>8</v>
      </c>
      <c r="E96" s="131">
        <f t="shared" si="23"/>
        <v>0</v>
      </c>
      <c r="F96" s="155">
        <f t="shared" si="24"/>
        <v>1</v>
      </c>
      <c r="G96" s="130" t="s">
        <v>116</v>
      </c>
      <c r="H96" s="131" t="s">
        <v>116</v>
      </c>
      <c r="I96" s="131" t="s">
        <v>116</v>
      </c>
      <c r="J96" s="131" t="s">
        <v>116</v>
      </c>
      <c r="K96" s="131" t="s">
        <v>116</v>
      </c>
      <c r="L96" s="131" t="s">
        <v>116</v>
      </c>
      <c r="M96" s="131" t="s">
        <v>116</v>
      </c>
      <c r="N96" s="135" t="s">
        <v>116</v>
      </c>
    </row>
    <row r="97" spans="2:15" x14ac:dyDescent="0.3">
      <c r="B97" s="116">
        <v>705</v>
      </c>
      <c r="C97" s="117" t="s">
        <v>114</v>
      </c>
      <c r="D97" s="118">
        <f t="shared" si="22"/>
        <v>0</v>
      </c>
      <c r="E97" s="119">
        <f t="shared" si="23"/>
        <v>8</v>
      </c>
      <c r="F97" s="120">
        <f t="shared" si="24"/>
        <v>0</v>
      </c>
      <c r="G97" s="118" t="s">
        <v>115</v>
      </c>
      <c r="H97" s="119" t="s">
        <v>115</v>
      </c>
      <c r="I97" s="119" t="s">
        <v>115</v>
      </c>
      <c r="J97" s="119" t="s">
        <v>115</v>
      </c>
      <c r="K97" s="119" t="s">
        <v>115</v>
      </c>
      <c r="L97" s="119" t="s">
        <v>115</v>
      </c>
      <c r="M97" s="119" t="s">
        <v>115</v>
      </c>
      <c r="N97" s="121" t="s">
        <v>115</v>
      </c>
    </row>
    <row r="98" spans="2:15" x14ac:dyDescent="0.3">
      <c r="B98" s="153">
        <v>902</v>
      </c>
      <c r="C98" s="154" t="s">
        <v>114</v>
      </c>
      <c r="D98" s="130">
        <f t="shared" si="22"/>
        <v>5</v>
      </c>
      <c r="E98" s="131">
        <f t="shared" si="23"/>
        <v>3</v>
      </c>
      <c r="F98" s="155">
        <f t="shared" si="24"/>
        <v>0.625</v>
      </c>
      <c r="G98" s="130" t="s">
        <v>116</v>
      </c>
      <c r="H98" s="131" t="s">
        <v>116</v>
      </c>
      <c r="I98" s="131" t="s">
        <v>115</v>
      </c>
      <c r="J98" s="131" t="s">
        <v>116</v>
      </c>
      <c r="K98" s="131" t="s">
        <v>115</v>
      </c>
      <c r="L98" s="131" t="s">
        <v>116</v>
      </c>
      <c r="M98" s="131" t="s">
        <v>115</v>
      </c>
      <c r="N98" s="135" t="s">
        <v>116</v>
      </c>
    </row>
    <row r="99" spans="2:15" x14ac:dyDescent="0.3">
      <c r="B99" s="153">
        <v>1005</v>
      </c>
      <c r="C99" s="154" t="s">
        <v>114</v>
      </c>
      <c r="D99" s="130">
        <f>COUNTIFS($H99:$N99,$D$16)</f>
        <v>6</v>
      </c>
      <c r="E99" s="131">
        <f>COUNTIFS($H99:$N99,$E$16)</f>
        <v>1</v>
      </c>
      <c r="F99" s="155">
        <f t="shared" si="24"/>
        <v>0.8571428571428571</v>
      </c>
      <c r="G99" s="118" t="s">
        <v>124</v>
      </c>
      <c r="H99" s="131" t="s">
        <v>116</v>
      </c>
      <c r="I99" s="131" t="s">
        <v>115</v>
      </c>
      <c r="J99" s="131" t="s">
        <v>116</v>
      </c>
      <c r="K99" s="131" t="s">
        <v>116</v>
      </c>
      <c r="L99" s="131" t="s">
        <v>116</v>
      </c>
      <c r="M99" s="131" t="s">
        <v>116</v>
      </c>
      <c r="N99" s="135" t="s">
        <v>116</v>
      </c>
    </row>
    <row r="100" spans="2:15" ht="15.6" thickBot="1" x14ac:dyDescent="0.35">
      <c r="B100" s="153">
        <v>1202</v>
      </c>
      <c r="C100" s="154" t="s">
        <v>114</v>
      </c>
      <c r="D100" s="130">
        <f t="shared" si="22"/>
        <v>8</v>
      </c>
      <c r="E100" s="131">
        <f t="shared" si="23"/>
        <v>0</v>
      </c>
      <c r="F100" s="155">
        <f t="shared" si="24"/>
        <v>1</v>
      </c>
      <c r="G100" s="130" t="s">
        <v>116</v>
      </c>
      <c r="H100" s="131" t="s">
        <v>116</v>
      </c>
      <c r="I100" s="131" t="s">
        <v>116</v>
      </c>
      <c r="J100" s="131" t="s">
        <v>116</v>
      </c>
      <c r="K100" s="131" t="s">
        <v>116</v>
      </c>
      <c r="L100" s="131" t="s">
        <v>116</v>
      </c>
      <c r="M100" s="131" t="s">
        <v>116</v>
      </c>
      <c r="N100" s="135" t="s">
        <v>116</v>
      </c>
    </row>
    <row r="101" spans="2:15" ht="15.6" thickBot="1" x14ac:dyDescent="0.35">
      <c r="B101" s="168">
        <v>1305</v>
      </c>
      <c r="C101" s="169" t="s">
        <v>114</v>
      </c>
      <c r="D101" s="170">
        <f t="shared" si="22"/>
        <v>0</v>
      </c>
      <c r="E101" s="171">
        <f t="shared" si="23"/>
        <v>8</v>
      </c>
      <c r="F101" s="172">
        <f t="shared" si="24"/>
        <v>0</v>
      </c>
      <c r="G101" s="170" t="s">
        <v>115</v>
      </c>
      <c r="H101" s="171" t="s">
        <v>115</v>
      </c>
      <c r="I101" s="171" t="s">
        <v>115</v>
      </c>
      <c r="J101" s="171" t="s">
        <v>115</v>
      </c>
      <c r="K101" s="171" t="s">
        <v>115</v>
      </c>
      <c r="L101" s="171" t="s">
        <v>115</v>
      </c>
      <c r="M101" s="171" t="s">
        <v>115</v>
      </c>
      <c r="N101" s="173" t="s">
        <v>115</v>
      </c>
      <c r="O101" s="128" t="s">
        <v>118</v>
      </c>
    </row>
    <row r="102" spans="2:15" x14ac:dyDescent="0.3">
      <c r="F102" s="129" t="s">
        <v>101</v>
      </c>
      <c r="G102" s="130">
        <f t="shared" ref="G102:N102" si="25">COUNTIFS(G$92:G$101,$D$16)</f>
        <v>5</v>
      </c>
      <c r="H102" s="131">
        <f t="shared" si="25"/>
        <v>7</v>
      </c>
      <c r="I102" s="131">
        <f t="shared" si="25"/>
        <v>5</v>
      </c>
      <c r="J102" s="131">
        <f t="shared" si="25"/>
        <v>7</v>
      </c>
      <c r="K102" s="131">
        <f t="shared" si="25"/>
        <v>6</v>
      </c>
      <c r="L102" s="131">
        <f t="shared" si="25"/>
        <v>7</v>
      </c>
      <c r="M102" s="181">
        <f t="shared" si="25"/>
        <v>5</v>
      </c>
      <c r="N102" s="132">
        <f t="shared" si="25"/>
        <v>7</v>
      </c>
      <c r="O102" s="135">
        <f>SUM(G102:N102)</f>
        <v>49</v>
      </c>
    </row>
    <row r="103" spans="2:15" x14ac:dyDescent="0.3">
      <c r="F103" s="134" t="s">
        <v>102</v>
      </c>
      <c r="G103" s="130">
        <f t="shared" ref="G103:N103" si="26">COUNTIFS(G$92:G$101,$E$16)</f>
        <v>3</v>
      </c>
      <c r="H103" s="131">
        <f t="shared" si="26"/>
        <v>2</v>
      </c>
      <c r="I103" s="131">
        <f t="shared" si="26"/>
        <v>4</v>
      </c>
      <c r="J103" s="131">
        <f t="shared" si="26"/>
        <v>2</v>
      </c>
      <c r="K103" s="131">
        <f t="shared" si="26"/>
        <v>3</v>
      </c>
      <c r="L103" s="131">
        <f t="shared" si="26"/>
        <v>2</v>
      </c>
      <c r="M103" s="131">
        <f t="shared" si="26"/>
        <v>4</v>
      </c>
      <c r="N103" s="135">
        <f t="shared" si="26"/>
        <v>2</v>
      </c>
      <c r="O103" s="135">
        <f>SUM(G103:N103)</f>
        <v>22</v>
      </c>
    </row>
    <row r="104" spans="2:15" ht="15.6" thickBot="1" x14ac:dyDescent="0.35">
      <c r="F104" s="136" t="s">
        <v>103</v>
      </c>
      <c r="G104" s="137">
        <f>G102/(G102+G103)</f>
        <v>0.625</v>
      </c>
      <c r="H104" s="138">
        <f>H102/(H102+H103)</f>
        <v>0.77777777777777779</v>
      </c>
      <c r="I104" s="138">
        <f>I102/(I102+I103)</f>
        <v>0.55555555555555558</v>
      </c>
      <c r="J104" s="138">
        <f t="shared" ref="J104:N104" si="27">J102/(J102+J103)</f>
        <v>0.77777777777777779</v>
      </c>
      <c r="K104" s="138">
        <f t="shared" si="27"/>
        <v>0.66666666666666663</v>
      </c>
      <c r="L104" s="138">
        <f t="shared" si="27"/>
        <v>0.77777777777777779</v>
      </c>
      <c r="M104" s="138">
        <f t="shared" si="27"/>
        <v>0.55555555555555558</v>
      </c>
      <c r="N104" s="139">
        <f t="shared" si="27"/>
        <v>0.77777777777777779</v>
      </c>
      <c r="O104" s="139">
        <f>SUM(G104:N104)</f>
        <v>5.5138888888888884</v>
      </c>
    </row>
    <row r="105" spans="2:15" ht="10.050000000000001" customHeight="1" x14ac:dyDescent="0.3"/>
    <row r="106" spans="2:15" ht="10.050000000000001" customHeight="1" thickBot="1" x14ac:dyDescent="0.35"/>
    <row r="107" spans="2:15" x14ac:dyDescent="0.3">
      <c r="B107" s="65" t="s">
        <v>92</v>
      </c>
      <c r="C107" s="66"/>
      <c r="D107" s="141" t="s">
        <v>97</v>
      </c>
      <c r="E107" s="142"/>
      <c r="F107" s="143"/>
      <c r="G107" s="82" t="s">
        <v>98</v>
      </c>
      <c r="H107" s="66"/>
      <c r="I107" s="66"/>
      <c r="J107" s="66"/>
      <c r="K107" s="160"/>
      <c r="L107" s="160"/>
      <c r="M107" s="160"/>
      <c r="N107" s="161"/>
    </row>
    <row r="108" spans="2:15" x14ac:dyDescent="0.3">
      <c r="B108" s="83" t="s">
        <v>99</v>
      </c>
      <c r="C108" s="84" t="s">
        <v>100</v>
      </c>
      <c r="D108" s="85" t="s">
        <v>101</v>
      </c>
      <c r="E108" s="86" t="s">
        <v>102</v>
      </c>
      <c r="F108" s="84" t="s">
        <v>103</v>
      </c>
      <c r="G108" s="87" t="s">
        <v>104</v>
      </c>
      <c r="H108" s="88" t="s">
        <v>105</v>
      </c>
      <c r="I108" s="88" t="s">
        <v>106</v>
      </c>
      <c r="J108" s="88" t="s">
        <v>107</v>
      </c>
      <c r="K108" s="88" t="s">
        <v>119</v>
      </c>
      <c r="L108" s="88" t="s">
        <v>128</v>
      </c>
      <c r="M108" s="88" t="s">
        <v>134</v>
      </c>
      <c r="N108" s="89" t="s">
        <v>135</v>
      </c>
    </row>
    <row r="109" spans="2:15" x14ac:dyDescent="0.3">
      <c r="B109" s="90"/>
      <c r="C109" s="91" t="s">
        <v>108</v>
      </c>
      <c r="D109" s="92"/>
      <c r="E109" s="93"/>
      <c r="F109" s="91"/>
      <c r="G109" s="94">
        <v>43576</v>
      </c>
      <c r="H109" s="95">
        <v>43618</v>
      </c>
      <c r="I109" s="95">
        <v>43681</v>
      </c>
      <c r="J109" s="95">
        <v>43744</v>
      </c>
      <c r="K109" s="95">
        <v>43807</v>
      </c>
      <c r="L109" s="95">
        <v>43849</v>
      </c>
      <c r="M109" s="95">
        <v>43876</v>
      </c>
      <c r="N109" s="96">
        <v>43885</v>
      </c>
    </row>
    <row r="110" spans="2:15" ht="15.6" thickBot="1" x14ac:dyDescent="0.35">
      <c r="B110" s="97"/>
      <c r="C110" s="98" t="s">
        <v>109</v>
      </c>
      <c r="D110" s="99"/>
      <c r="E110" s="100"/>
      <c r="F110" s="98"/>
      <c r="G110" s="101" t="s">
        <v>141</v>
      </c>
      <c r="H110" s="102" t="s">
        <v>142</v>
      </c>
      <c r="I110" s="102" t="s">
        <v>143</v>
      </c>
      <c r="J110" s="102" t="s">
        <v>144</v>
      </c>
      <c r="K110" s="102" t="s">
        <v>145</v>
      </c>
      <c r="L110" s="102" t="s">
        <v>146</v>
      </c>
      <c r="M110" s="102" t="s">
        <v>147</v>
      </c>
      <c r="N110" s="103" t="s">
        <v>148</v>
      </c>
    </row>
    <row r="111" spans="2:15" ht="15.6" thickTop="1" x14ac:dyDescent="0.3">
      <c r="B111" s="175">
        <v>303</v>
      </c>
      <c r="C111" s="176" t="s">
        <v>114</v>
      </c>
      <c r="D111" s="177">
        <f>COUNTIFS($G111:$N111,$D$16)</f>
        <v>8</v>
      </c>
      <c r="E111" s="178">
        <f>COUNTIFS($G111:$N111,$E$16)</f>
        <v>0</v>
      </c>
      <c r="F111" s="179">
        <f>D111/(D111+E111)</f>
        <v>1</v>
      </c>
      <c r="G111" s="177" t="s">
        <v>116</v>
      </c>
      <c r="H111" s="178" t="s">
        <v>116</v>
      </c>
      <c r="I111" s="178" t="s">
        <v>116</v>
      </c>
      <c r="J111" s="178" t="s">
        <v>116</v>
      </c>
      <c r="K111" s="178" t="s">
        <v>116</v>
      </c>
      <c r="L111" s="178" t="s">
        <v>116</v>
      </c>
      <c r="M111" s="178" t="s">
        <v>116</v>
      </c>
      <c r="N111" s="180" t="s">
        <v>116</v>
      </c>
    </row>
    <row r="112" spans="2:15" x14ac:dyDescent="0.3">
      <c r="B112" s="153">
        <v>402</v>
      </c>
      <c r="C112" s="154" t="s">
        <v>117</v>
      </c>
      <c r="D112" s="130">
        <f t="shared" ref="D112:D121" si="28">COUNTIFS($G112:$N112,$D$16)</f>
        <v>8</v>
      </c>
      <c r="E112" s="131">
        <f>COUNTIFS($G112:$N112,$E$16)</f>
        <v>0</v>
      </c>
      <c r="F112" s="155">
        <f>D112/(D112+E112)</f>
        <v>1</v>
      </c>
      <c r="G112" s="130" t="s">
        <v>116</v>
      </c>
      <c r="H112" s="131" t="s">
        <v>116</v>
      </c>
      <c r="I112" s="131" t="s">
        <v>116</v>
      </c>
      <c r="J112" s="131" t="s">
        <v>116</v>
      </c>
      <c r="K112" s="131" t="s">
        <v>116</v>
      </c>
      <c r="L112" s="131" t="s">
        <v>116</v>
      </c>
      <c r="M112" s="131" t="s">
        <v>116</v>
      </c>
      <c r="N112" s="135" t="s">
        <v>116</v>
      </c>
    </row>
    <row r="113" spans="2:15" x14ac:dyDescent="0.3">
      <c r="B113" s="153">
        <v>403</v>
      </c>
      <c r="C113" s="154" t="s">
        <v>117</v>
      </c>
      <c r="D113" s="130">
        <f t="shared" si="28"/>
        <v>8</v>
      </c>
      <c r="E113" s="131">
        <f>COUNTIFS($G113:$N113,$E$16)</f>
        <v>0</v>
      </c>
      <c r="F113" s="155">
        <f t="shared" ref="F113:F121" si="29">D113/(D113+E113)</f>
        <v>1</v>
      </c>
      <c r="G113" s="130" t="s">
        <v>116</v>
      </c>
      <c r="H113" s="131" t="s">
        <v>116</v>
      </c>
      <c r="I113" s="131" t="s">
        <v>116</v>
      </c>
      <c r="J113" s="131" t="s">
        <v>116</v>
      </c>
      <c r="K113" s="131" t="s">
        <v>116</v>
      </c>
      <c r="L113" s="131" t="s">
        <v>116</v>
      </c>
      <c r="M113" s="131" t="s">
        <v>116</v>
      </c>
      <c r="N113" s="135" t="s">
        <v>116</v>
      </c>
    </row>
    <row r="114" spans="2:15" x14ac:dyDescent="0.3">
      <c r="B114" s="116">
        <v>406</v>
      </c>
      <c r="C114" s="117" t="s">
        <v>133</v>
      </c>
      <c r="D114" s="118">
        <f t="shared" si="28"/>
        <v>0</v>
      </c>
      <c r="E114" s="119">
        <f t="shared" ref="E114:E121" si="30">COUNTIFS($G114:$N114,$E$16)</f>
        <v>0</v>
      </c>
      <c r="F114" s="120" t="e">
        <f t="shared" si="29"/>
        <v>#DIV/0!</v>
      </c>
      <c r="G114" s="118" t="s">
        <v>124</v>
      </c>
      <c r="H114" s="119" t="s">
        <v>124</v>
      </c>
      <c r="I114" s="119" t="s">
        <v>124</v>
      </c>
      <c r="J114" s="119" t="s">
        <v>124</v>
      </c>
      <c r="K114" s="119" t="s">
        <v>124</v>
      </c>
      <c r="L114" s="119" t="s">
        <v>124</v>
      </c>
      <c r="M114" s="119" t="s">
        <v>124</v>
      </c>
      <c r="N114" s="121" t="s">
        <v>124</v>
      </c>
    </row>
    <row r="115" spans="2:15" x14ac:dyDescent="0.3">
      <c r="B115" s="153">
        <v>602</v>
      </c>
      <c r="C115" s="154" t="s">
        <v>117</v>
      </c>
      <c r="D115" s="130">
        <f t="shared" si="28"/>
        <v>8</v>
      </c>
      <c r="E115" s="131">
        <f>COUNTIFS($G115:$N115,$E$16)</f>
        <v>0</v>
      </c>
      <c r="F115" s="155">
        <f t="shared" si="29"/>
        <v>1</v>
      </c>
      <c r="G115" s="130" t="s">
        <v>116</v>
      </c>
      <c r="H115" s="131" t="s">
        <v>116</v>
      </c>
      <c r="I115" s="131" t="s">
        <v>116</v>
      </c>
      <c r="J115" s="131" t="s">
        <v>116</v>
      </c>
      <c r="K115" s="131" t="s">
        <v>116</v>
      </c>
      <c r="L115" s="131" t="s">
        <v>116</v>
      </c>
      <c r="M115" s="131" t="s">
        <v>116</v>
      </c>
      <c r="N115" s="135" t="s">
        <v>116</v>
      </c>
    </row>
    <row r="116" spans="2:15" x14ac:dyDescent="0.3">
      <c r="B116" s="116">
        <v>603</v>
      </c>
      <c r="C116" s="117" t="s">
        <v>133</v>
      </c>
      <c r="D116" s="118">
        <f t="shared" si="28"/>
        <v>0</v>
      </c>
      <c r="E116" s="119">
        <f>COUNTIFS($G116:$N116,$E$16)</f>
        <v>0</v>
      </c>
      <c r="F116" s="120" t="e">
        <f t="shared" si="29"/>
        <v>#DIV/0!</v>
      </c>
      <c r="G116" s="118" t="s">
        <v>124</v>
      </c>
      <c r="H116" s="119" t="s">
        <v>124</v>
      </c>
      <c r="I116" s="119" t="s">
        <v>124</v>
      </c>
      <c r="J116" s="119" t="s">
        <v>124</v>
      </c>
      <c r="K116" s="119" t="s">
        <v>124</v>
      </c>
      <c r="L116" s="119" t="s">
        <v>124</v>
      </c>
      <c r="M116" s="119" t="s">
        <v>124</v>
      </c>
      <c r="N116" s="121" t="s">
        <v>124</v>
      </c>
    </row>
    <row r="117" spans="2:15" x14ac:dyDescent="0.3">
      <c r="B117" s="153">
        <v>706</v>
      </c>
      <c r="C117" s="154" t="s">
        <v>114</v>
      </c>
      <c r="D117" s="130">
        <f t="shared" si="28"/>
        <v>1</v>
      </c>
      <c r="E117" s="131">
        <f>COUNTIFS($G117:$N117,$E$16)</f>
        <v>7</v>
      </c>
      <c r="F117" s="155">
        <f t="shared" si="29"/>
        <v>0.125</v>
      </c>
      <c r="G117" s="130" t="s">
        <v>116</v>
      </c>
      <c r="H117" s="131" t="s">
        <v>115</v>
      </c>
      <c r="I117" s="131" t="s">
        <v>115</v>
      </c>
      <c r="J117" s="131" t="s">
        <v>115</v>
      </c>
      <c r="K117" s="131" t="s">
        <v>115</v>
      </c>
      <c r="L117" s="131" t="s">
        <v>115</v>
      </c>
      <c r="M117" s="131" t="s">
        <v>115</v>
      </c>
      <c r="N117" s="135" t="s">
        <v>115</v>
      </c>
    </row>
    <row r="118" spans="2:15" x14ac:dyDescent="0.3">
      <c r="B118" s="153">
        <v>903</v>
      </c>
      <c r="C118" s="154" t="s">
        <v>114</v>
      </c>
      <c r="D118" s="130">
        <f t="shared" si="28"/>
        <v>5</v>
      </c>
      <c r="E118" s="131">
        <f>COUNTIFS($G118:$N118,$E$16)</f>
        <v>3</v>
      </c>
      <c r="F118" s="155">
        <f t="shared" si="29"/>
        <v>0.625</v>
      </c>
      <c r="G118" s="130" t="s">
        <v>116</v>
      </c>
      <c r="H118" s="131" t="s">
        <v>116</v>
      </c>
      <c r="I118" s="131" t="s">
        <v>115</v>
      </c>
      <c r="J118" s="131" t="s">
        <v>116</v>
      </c>
      <c r="K118" s="131" t="s">
        <v>115</v>
      </c>
      <c r="L118" s="131" t="s">
        <v>116</v>
      </c>
      <c r="M118" s="131" t="s">
        <v>115</v>
      </c>
      <c r="N118" s="135" t="s">
        <v>116</v>
      </c>
    </row>
    <row r="119" spans="2:15" x14ac:dyDescent="0.3">
      <c r="B119" s="153">
        <v>1006</v>
      </c>
      <c r="C119" s="154" t="s">
        <v>114</v>
      </c>
      <c r="D119" s="130">
        <f t="shared" si="28"/>
        <v>8</v>
      </c>
      <c r="E119" s="131">
        <f t="shared" si="30"/>
        <v>0</v>
      </c>
      <c r="F119" s="155">
        <f t="shared" si="29"/>
        <v>1</v>
      </c>
      <c r="G119" s="130" t="s">
        <v>116</v>
      </c>
      <c r="H119" s="131" t="s">
        <v>116</v>
      </c>
      <c r="I119" s="131" t="s">
        <v>116</v>
      </c>
      <c r="J119" s="131" t="s">
        <v>116</v>
      </c>
      <c r="K119" s="131" t="s">
        <v>116</v>
      </c>
      <c r="L119" s="131" t="s">
        <v>116</v>
      </c>
      <c r="M119" s="131" t="s">
        <v>116</v>
      </c>
      <c r="N119" s="135" t="s">
        <v>116</v>
      </c>
    </row>
    <row r="120" spans="2:15" ht="15.6" thickBot="1" x14ac:dyDescent="0.35">
      <c r="B120" s="116">
        <v>1203</v>
      </c>
      <c r="C120" s="117" t="s">
        <v>133</v>
      </c>
      <c r="D120" s="118">
        <f t="shared" si="28"/>
        <v>0</v>
      </c>
      <c r="E120" s="119">
        <f>COUNTIFS($G120:$N120,$E$16)</f>
        <v>0</v>
      </c>
      <c r="F120" s="120" t="e">
        <f t="shared" si="29"/>
        <v>#DIV/0!</v>
      </c>
      <c r="G120" s="118" t="s">
        <v>124</v>
      </c>
      <c r="H120" s="119" t="s">
        <v>124</v>
      </c>
      <c r="I120" s="119" t="s">
        <v>124</v>
      </c>
      <c r="J120" s="119" t="s">
        <v>124</v>
      </c>
      <c r="K120" s="119" t="s">
        <v>124</v>
      </c>
      <c r="L120" s="119" t="s">
        <v>124</v>
      </c>
      <c r="M120" s="119" t="s">
        <v>124</v>
      </c>
      <c r="N120" s="121" t="s">
        <v>124</v>
      </c>
    </row>
    <row r="121" spans="2:15" ht="15.6" thickBot="1" x14ac:dyDescent="0.35">
      <c r="B121" s="182">
        <v>1306</v>
      </c>
      <c r="C121" s="183" t="s">
        <v>114</v>
      </c>
      <c r="D121" s="184">
        <f t="shared" si="28"/>
        <v>5</v>
      </c>
      <c r="E121" s="185">
        <f t="shared" si="30"/>
        <v>3</v>
      </c>
      <c r="F121" s="139">
        <f t="shared" si="29"/>
        <v>0.625</v>
      </c>
      <c r="G121" s="184" t="s">
        <v>116</v>
      </c>
      <c r="H121" s="185" t="s">
        <v>116</v>
      </c>
      <c r="I121" s="185" t="s">
        <v>115</v>
      </c>
      <c r="J121" s="185" t="s">
        <v>115</v>
      </c>
      <c r="K121" s="185" t="s">
        <v>116</v>
      </c>
      <c r="L121" s="185" t="s">
        <v>116</v>
      </c>
      <c r="M121" s="185" t="s">
        <v>115</v>
      </c>
      <c r="N121" s="186" t="s">
        <v>149</v>
      </c>
      <c r="O121" s="128" t="s">
        <v>118</v>
      </c>
    </row>
    <row r="122" spans="2:15" x14ac:dyDescent="0.3">
      <c r="F122" s="129" t="s">
        <v>101</v>
      </c>
      <c r="G122" s="130">
        <f t="shared" ref="G122:N122" si="31">COUNTIFS(G$111:G$121,$D$16)</f>
        <v>8</v>
      </c>
      <c r="H122" s="131">
        <f t="shared" si="31"/>
        <v>7</v>
      </c>
      <c r="I122" s="131">
        <f t="shared" si="31"/>
        <v>5</v>
      </c>
      <c r="J122" s="131">
        <f t="shared" si="31"/>
        <v>6</v>
      </c>
      <c r="K122" s="131">
        <f t="shared" si="31"/>
        <v>6</v>
      </c>
      <c r="L122" s="131">
        <f t="shared" si="31"/>
        <v>7</v>
      </c>
      <c r="M122" s="181">
        <f t="shared" si="31"/>
        <v>5</v>
      </c>
      <c r="N122" s="132">
        <f t="shared" si="31"/>
        <v>7</v>
      </c>
      <c r="O122" s="135">
        <f>SUM(G122:N122)</f>
        <v>51</v>
      </c>
    </row>
    <row r="123" spans="2:15" x14ac:dyDescent="0.3">
      <c r="F123" s="134" t="s">
        <v>102</v>
      </c>
      <c r="G123" s="130">
        <f t="shared" ref="G123:N123" si="32">COUNTIFS(G$111:G$121,$E$16)</f>
        <v>0</v>
      </c>
      <c r="H123" s="131">
        <f t="shared" si="32"/>
        <v>1</v>
      </c>
      <c r="I123" s="131">
        <f t="shared" si="32"/>
        <v>3</v>
      </c>
      <c r="J123" s="131">
        <f t="shared" si="32"/>
        <v>2</v>
      </c>
      <c r="K123" s="131">
        <f t="shared" si="32"/>
        <v>2</v>
      </c>
      <c r="L123" s="131">
        <f t="shared" si="32"/>
        <v>1</v>
      </c>
      <c r="M123" s="131">
        <f t="shared" si="32"/>
        <v>3</v>
      </c>
      <c r="N123" s="135">
        <f t="shared" si="32"/>
        <v>1</v>
      </c>
      <c r="O123" s="135">
        <f>SUM(G123:N123)</f>
        <v>13</v>
      </c>
    </row>
    <row r="124" spans="2:15" ht="15.6" thickBot="1" x14ac:dyDescent="0.35">
      <c r="F124" s="136" t="s">
        <v>103</v>
      </c>
      <c r="G124" s="137">
        <f>G122/(G122+G123)</f>
        <v>1</v>
      </c>
      <c r="H124" s="138">
        <f>H122/(H122+H123)</f>
        <v>0.875</v>
      </c>
      <c r="I124" s="138">
        <f>I122/(I122+I123)</f>
        <v>0.625</v>
      </c>
      <c r="J124" s="138">
        <f t="shared" ref="J124:N124" si="33">J122/(J122+J123)</f>
        <v>0.75</v>
      </c>
      <c r="K124" s="138">
        <f t="shared" si="33"/>
        <v>0.75</v>
      </c>
      <c r="L124" s="138">
        <f t="shared" si="33"/>
        <v>0.875</v>
      </c>
      <c r="M124" s="138">
        <f t="shared" si="33"/>
        <v>0.625</v>
      </c>
      <c r="N124" s="139">
        <f t="shared" si="33"/>
        <v>0.875</v>
      </c>
      <c r="O124" s="139">
        <f>SUM(G124:N124)</f>
        <v>6.375</v>
      </c>
    </row>
    <row r="125" spans="2:15" ht="10.050000000000001" customHeight="1" thickBot="1" x14ac:dyDescent="0.35"/>
    <row r="126" spans="2:15" x14ac:dyDescent="0.3">
      <c r="B126" s="65" t="s">
        <v>93</v>
      </c>
      <c r="C126" s="66"/>
      <c r="D126" s="141" t="s">
        <v>97</v>
      </c>
      <c r="E126" s="142"/>
      <c r="F126" s="143"/>
      <c r="G126" s="82" t="s">
        <v>98</v>
      </c>
      <c r="H126" s="66"/>
      <c r="I126" s="66"/>
      <c r="J126" s="66"/>
      <c r="K126" s="160"/>
      <c r="L126" s="160"/>
      <c r="M126" s="161"/>
    </row>
    <row r="127" spans="2:15" x14ac:dyDescent="0.3">
      <c r="B127" s="83" t="s">
        <v>99</v>
      </c>
      <c r="C127" s="84" t="s">
        <v>100</v>
      </c>
      <c r="D127" s="85" t="s">
        <v>101</v>
      </c>
      <c r="E127" s="86" t="s">
        <v>102</v>
      </c>
      <c r="F127" s="84" t="s">
        <v>103</v>
      </c>
      <c r="G127" s="87" t="s">
        <v>104</v>
      </c>
      <c r="H127" s="88" t="s">
        <v>105</v>
      </c>
      <c r="I127" s="88" t="s">
        <v>106</v>
      </c>
      <c r="J127" s="88" t="s">
        <v>107</v>
      </c>
      <c r="K127" s="88" t="s">
        <v>119</v>
      </c>
      <c r="L127" s="88" t="s">
        <v>128</v>
      </c>
      <c r="M127" s="89" t="s">
        <v>134</v>
      </c>
    </row>
    <row r="128" spans="2:15" x14ac:dyDescent="0.3">
      <c r="B128" s="90"/>
      <c r="C128" s="91" t="s">
        <v>108</v>
      </c>
      <c r="D128" s="92"/>
      <c r="E128" s="93"/>
      <c r="F128" s="91"/>
      <c r="G128" s="94">
        <v>43967</v>
      </c>
      <c r="H128" s="95">
        <v>43996</v>
      </c>
      <c r="I128" s="95">
        <v>44031</v>
      </c>
      <c r="J128" s="95">
        <v>44080</v>
      </c>
      <c r="K128" s="95">
        <v>44143</v>
      </c>
      <c r="L128" s="95">
        <v>44213</v>
      </c>
      <c r="M128" s="96">
        <v>44248</v>
      </c>
    </row>
    <row r="129" spans="2:14" ht="15.6" thickBot="1" x14ac:dyDescent="0.35">
      <c r="B129" s="97"/>
      <c r="C129" s="98" t="s">
        <v>109</v>
      </c>
      <c r="D129" s="99"/>
      <c r="E129" s="100"/>
      <c r="F129" s="98"/>
      <c r="G129" s="101" t="s">
        <v>150</v>
      </c>
      <c r="H129" s="102" t="s">
        <v>142</v>
      </c>
      <c r="I129" s="102" t="s">
        <v>136</v>
      </c>
      <c r="J129" s="102" t="s">
        <v>136</v>
      </c>
      <c r="K129" s="102" t="s">
        <v>132</v>
      </c>
      <c r="L129" s="102" t="s">
        <v>151</v>
      </c>
      <c r="M129" s="103" t="s">
        <v>152</v>
      </c>
    </row>
    <row r="130" spans="2:14" ht="15.6" thickTop="1" x14ac:dyDescent="0.3">
      <c r="B130" s="175">
        <v>302</v>
      </c>
      <c r="C130" s="176" t="s">
        <v>123</v>
      </c>
      <c r="D130" s="177">
        <f>COUNTIFS($G130:$N130,$D$16)</f>
        <v>1</v>
      </c>
      <c r="E130" s="178">
        <f t="shared" ref="E130:E139" si="34">COUNTIFS($G130:$N130,$E$16)</f>
        <v>0</v>
      </c>
      <c r="F130" s="179">
        <f>D130/(D130+E130)</f>
        <v>1</v>
      </c>
      <c r="G130" s="177" t="s">
        <v>116</v>
      </c>
      <c r="H130" s="165" t="s">
        <v>124</v>
      </c>
      <c r="I130" s="165" t="s">
        <v>124</v>
      </c>
      <c r="J130" s="165" t="s">
        <v>124</v>
      </c>
      <c r="K130" s="165" t="s">
        <v>124</v>
      </c>
      <c r="L130" s="165" t="s">
        <v>124</v>
      </c>
      <c r="M130" s="167" t="s">
        <v>124</v>
      </c>
    </row>
    <row r="131" spans="2:14" x14ac:dyDescent="0.3">
      <c r="B131" s="153">
        <v>304</v>
      </c>
      <c r="C131" s="154" t="s">
        <v>114</v>
      </c>
      <c r="D131" s="130">
        <f t="shared" ref="D131:D140" si="35">COUNTIFS($G131:$N131,$D$16)</f>
        <v>6</v>
      </c>
      <c r="E131" s="131">
        <f t="shared" si="34"/>
        <v>1</v>
      </c>
      <c r="F131" s="155">
        <f>D131/(D131+E131)</f>
        <v>0.8571428571428571</v>
      </c>
      <c r="G131" s="130" t="s">
        <v>116</v>
      </c>
      <c r="H131" s="131" t="s">
        <v>116</v>
      </c>
      <c r="I131" s="131" t="s">
        <v>116</v>
      </c>
      <c r="J131" s="131" t="s">
        <v>116</v>
      </c>
      <c r="K131" s="131" t="s">
        <v>116</v>
      </c>
      <c r="L131" s="131" t="s">
        <v>115</v>
      </c>
      <c r="M131" s="135" t="s">
        <v>116</v>
      </c>
    </row>
    <row r="132" spans="2:14" x14ac:dyDescent="0.3">
      <c r="B132" s="153">
        <v>402</v>
      </c>
      <c r="C132" s="154" t="s">
        <v>123</v>
      </c>
      <c r="D132" s="130">
        <f t="shared" si="35"/>
        <v>2</v>
      </c>
      <c r="E132" s="131">
        <f t="shared" si="34"/>
        <v>0</v>
      </c>
      <c r="F132" s="155">
        <f>D132/(D132+E132)</f>
        <v>1</v>
      </c>
      <c r="G132" s="130" t="s">
        <v>116</v>
      </c>
      <c r="H132" s="131" t="s">
        <v>116</v>
      </c>
      <c r="I132" s="119" t="s">
        <v>124</v>
      </c>
      <c r="J132" s="119" t="s">
        <v>124</v>
      </c>
      <c r="K132" s="119" t="s">
        <v>124</v>
      </c>
      <c r="L132" s="119" t="s">
        <v>124</v>
      </c>
      <c r="M132" s="121" t="s">
        <v>124</v>
      </c>
    </row>
    <row r="133" spans="2:14" x14ac:dyDescent="0.3">
      <c r="B133" s="153">
        <v>403</v>
      </c>
      <c r="C133" s="154" t="s">
        <v>123</v>
      </c>
      <c r="D133" s="130">
        <f t="shared" si="35"/>
        <v>2</v>
      </c>
      <c r="E133" s="131">
        <f t="shared" si="34"/>
        <v>0</v>
      </c>
      <c r="F133" s="155">
        <f t="shared" ref="F133:F140" si="36">D133/(D133+E133)</f>
        <v>1</v>
      </c>
      <c r="G133" s="130" t="s">
        <v>116</v>
      </c>
      <c r="H133" s="131" t="s">
        <v>116</v>
      </c>
      <c r="I133" s="119" t="s">
        <v>124</v>
      </c>
      <c r="J133" s="119" t="s">
        <v>124</v>
      </c>
      <c r="K133" s="119" t="s">
        <v>124</v>
      </c>
      <c r="L133" s="119" t="s">
        <v>124</v>
      </c>
      <c r="M133" s="121" t="s">
        <v>124</v>
      </c>
    </row>
    <row r="134" spans="2:14" x14ac:dyDescent="0.3">
      <c r="B134" s="153">
        <v>501</v>
      </c>
      <c r="C134" s="154" t="s">
        <v>114</v>
      </c>
      <c r="D134" s="130">
        <f t="shared" si="35"/>
        <v>7</v>
      </c>
      <c r="E134" s="131">
        <f t="shared" si="34"/>
        <v>0</v>
      </c>
      <c r="F134" s="155">
        <f>D134/(D134+E134)</f>
        <v>1</v>
      </c>
      <c r="G134" s="130" t="s">
        <v>116</v>
      </c>
      <c r="H134" s="131" t="s">
        <v>116</v>
      </c>
      <c r="I134" s="131" t="s">
        <v>116</v>
      </c>
      <c r="J134" s="131" t="s">
        <v>116</v>
      </c>
      <c r="K134" s="131" t="s">
        <v>116</v>
      </c>
      <c r="L134" s="131" t="s">
        <v>116</v>
      </c>
      <c r="M134" s="135" t="s">
        <v>116</v>
      </c>
    </row>
    <row r="135" spans="2:14" x14ac:dyDescent="0.3">
      <c r="B135" s="153">
        <v>602</v>
      </c>
      <c r="C135" s="154" t="s">
        <v>117</v>
      </c>
      <c r="D135" s="130">
        <f t="shared" si="35"/>
        <v>7</v>
      </c>
      <c r="E135" s="131">
        <f t="shared" si="34"/>
        <v>0</v>
      </c>
      <c r="F135" s="155">
        <f t="shared" si="36"/>
        <v>1</v>
      </c>
      <c r="G135" s="130" t="s">
        <v>116</v>
      </c>
      <c r="H135" s="131" t="s">
        <v>116</v>
      </c>
      <c r="I135" s="131" t="s">
        <v>116</v>
      </c>
      <c r="J135" s="131" t="s">
        <v>116</v>
      </c>
      <c r="K135" s="131" t="s">
        <v>116</v>
      </c>
      <c r="L135" s="131" t="s">
        <v>116</v>
      </c>
      <c r="M135" s="135" t="s">
        <v>116</v>
      </c>
    </row>
    <row r="136" spans="2:14" x14ac:dyDescent="0.3">
      <c r="B136" s="153">
        <v>604</v>
      </c>
      <c r="C136" s="154" t="s">
        <v>114</v>
      </c>
      <c r="D136" s="130">
        <f t="shared" si="35"/>
        <v>7</v>
      </c>
      <c r="E136" s="131">
        <f t="shared" si="34"/>
        <v>0</v>
      </c>
      <c r="F136" s="155">
        <f t="shared" si="36"/>
        <v>1</v>
      </c>
      <c r="G136" s="130" t="s">
        <v>116</v>
      </c>
      <c r="H136" s="131" t="s">
        <v>116</v>
      </c>
      <c r="I136" s="131" t="s">
        <v>116</v>
      </c>
      <c r="J136" s="131" t="s">
        <v>116</v>
      </c>
      <c r="K136" s="131" t="s">
        <v>116</v>
      </c>
      <c r="L136" s="131" t="s">
        <v>116</v>
      </c>
      <c r="M136" s="135" t="s">
        <v>116</v>
      </c>
    </row>
    <row r="137" spans="2:14" x14ac:dyDescent="0.3">
      <c r="B137" s="153">
        <v>801</v>
      </c>
      <c r="C137" s="154" t="s">
        <v>114</v>
      </c>
      <c r="D137" s="130">
        <f t="shared" si="35"/>
        <v>5</v>
      </c>
      <c r="E137" s="131">
        <f t="shared" si="34"/>
        <v>2</v>
      </c>
      <c r="F137" s="155">
        <f t="shared" si="36"/>
        <v>0.7142857142857143</v>
      </c>
      <c r="G137" s="130" t="s">
        <v>116</v>
      </c>
      <c r="H137" s="131" t="s">
        <v>116</v>
      </c>
      <c r="I137" s="131" t="s">
        <v>115</v>
      </c>
      <c r="J137" s="131" t="s">
        <v>116</v>
      </c>
      <c r="K137" s="131" t="s">
        <v>116</v>
      </c>
      <c r="L137" s="131" t="s">
        <v>116</v>
      </c>
      <c r="M137" s="135" t="s">
        <v>115</v>
      </c>
    </row>
    <row r="138" spans="2:14" x14ac:dyDescent="0.3">
      <c r="B138" s="153">
        <v>904</v>
      </c>
      <c r="C138" s="154" t="s">
        <v>114</v>
      </c>
      <c r="D138" s="130">
        <f t="shared" si="35"/>
        <v>7</v>
      </c>
      <c r="E138" s="131">
        <f t="shared" si="34"/>
        <v>0</v>
      </c>
      <c r="F138" s="155">
        <f t="shared" si="36"/>
        <v>1</v>
      </c>
      <c r="G138" s="130" t="s">
        <v>116</v>
      </c>
      <c r="H138" s="131" t="s">
        <v>116</v>
      </c>
      <c r="I138" s="131" t="s">
        <v>116</v>
      </c>
      <c r="J138" s="131" t="s">
        <v>116</v>
      </c>
      <c r="K138" s="131" t="s">
        <v>116</v>
      </c>
      <c r="L138" s="131" t="s">
        <v>116</v>
      </c>
      <c r="M138" s="135" t="s">
        <v>116</v>
      </c>
    </row>
    <row r="139" spans="2:14" ht="15.6" thickBot="1" x14ac:dyDescent="0.35">
      <c r="B139" s="153">
        <v>1101</v>
      </c>
      <c r="C139" s="154" t="s">
        <v>114</v>
      </c>
      <c r="D139" s="130">
        <f t="shared" si="35"/>
        <v>6</v>
      </c>
      <c r="E139" s="131">
        <f t="shared" si="34"/>
        <v>1</v>
      </c>
      <c r="F139" s="155">
        <f t="shared" si="36"/>
        <v>0.8571428571428571</v>
      </c>
      <c r="G139" s="130" t="s">
        <v>116</v>
      </c>
      <c r="H139" s="131" t="s">
        <v>116</v>
      </c>
      <c r="I139" s="131" t="s">
        <v>116</v>
      </c>
      <c r="J139" s="131" t="s">
        <v>116</v>
      </c>
      <c r="K139" s="131" t="s">
        <v>116</v>
      </c>
      <c r="L139" s="131" t="s">
        <v>116</v>
      </c>
      <c r="M139" s="135" t="s">
        <v>115</v>
      </c>
    </row>
    <row r="140" spans="2:14" ht="15.6" thickBot="1" x14ac:dyDescent="0.35">
      <c r="B140" s="182">
        <v>1204</v>
      </c>
      <c r="C140" s="183" t="s">
        <v>114</v>
      </c>
      <c r="D140" s="184">
        <f t="shared" si="35"/>
        <v>5</v>
      </c>
      <c r="E140" s="185">
        <f>COUNTIFS($G140:$N140,$E$16)</f>
        <v>2</v>
      </c>
      <c r="F140" s="139">
        <f t="shared" si="36"/>
        <v>0.7142857142857143</v>
      </c>
      <c r="G140" s="184" t="s">
        <v>116</v>
      </c>
      <c r="H140" s="185" t="s">
        <v>116</v>
      </c>
      <c r="I140" s="185" t="s">
        <v>116</v>
      </c>
      <c r="J140" s="185" t="s">
        <v>116</v>
      </c>
      <c r="K140" s="185" t="s">
        <v>115</v>
      </c>
      <c r="L140" s="185" t="s">
        <v>115</v>
      </c>
      <c r="M140" s="186" t="s">
        <v>116</v>
      </c>
      <c r="N140" s="128" t="s">
        <v>118</v>
      </c>
    </row>
    <row r="141" spans="2:14" x14ac:dyDescent="0.3">
      <c r="F141" s="129" t="s">
        <v>101</v>
      </c>
      <c r="G141" s="130">
        <f t="shared" ref="G141:M141" si="37">COUNTIFS(G$130:G$140,$D$16)</f>
        <v>11</v>
      </c>
      <c r="H141" s="131">
        <f t="shared" si="37"/>
        <v>10</v>
      </c>
      <c r="I141" s="131">
        <f t="shared" si="37"/>
        <v>7</v>
      </c>
      <c r="J141" s="131">
        <f t="shared" si="37"/>
        <v>8</v>
      </c>
      <c r="K141" s="131">
        <f t="shared" si="37"/>
        <v>7</v>
      </c>
      <c r="L141" s="131">
        <f t="shared" si="37"/>
        <v>6</v>
      </c>
      <c r="M141" s="135">
        <f t="shared" si="37"/>
        <v>6</v>
      </c>
      <c r="N141" s="135">
        <f>SUM(G141:M141)</f>
        <v>55</v>
      </c>
    </row>
    <row r="142" spans="2:14" x14ac:dyDescent="0.3">
      <c r="F142" s="134" t="s">
        <v>102</v>
      </c>
      <c r="G142" s="130">
        <f t="shared" ref="G142:M142" si="38">COUNTIFS(G$130:G$140,$E$16)</f>
        <v>0</v>
      </c>
      <c r="H142" s="131">
        <f t="shared" si="38"/>
        <v>0</v>
      </c>
      <c r="I142" s="131">
        <f t="shared" si="38"/>
        <v>1</v>
      </c>
      <c r="J142" s="131">
        <f t="shared" si="38"/>
        <v>0</v>
      </c>
      <c r="K142" s="131">
        <f t="shared" si="38"/>
        <v>1</v>
      </c>
      <c r="L142" s="131">
        <f t="shared" si="38"/>
        <v>2</v>
      </c>
      <c r="M142" s="135">
        <f t="shared" si="38"/>
        <v>2</v>
      </c>
      <c r="N142" s="135">
        <f>SUM(G142:M142)</f>
        <v>6</v>
      </c>
    </row>
    <row r="143" spans="2:14" ht="15.6" thickBot="1" x14ac:dyDescent="0.35">
      <c r="F143" s="136" t="s">
        <v>103</v>
      </c>
      <c r="G143" s="137">
        <f>G141/(G141+G142)</f>
        <v>1</v>
      </c>
      <c r="H143" s="138">
        <f>H141/(H141+H142)</f>
        <v>1</v>
      </c>
      <c r="I143" s="138">
        <f>I141/(I141+I142)</f>
        <v>0.875</v>
      </c>
      <c r="J143" s="138">
        <f t="shared" ref="J143:M143" si="39">J141/(J141+J142)</f>
        <v>1</v>
      </c>
      <c r="K143" s="138">
        <f t="shared" si="39"/>
        <v>0.875</v>
      </c>
      <c r="L143" s="138">
        <f t="shared" si="39"/>
        <v>0.75</v>
      </c>
      <c r="M143" s="139">
        <f t="shared" si="39"/>
        <v>0.75</v>
      </c>
      <c r="N143" s="139">
        <f>SUM(G143:M143)</f>
        <v>6.25</v>
      </c>
    </row>
    <row r="144" spans="2:14" ht="10.050000000000001" customHeight="1" thickBot="1" x14ac:dyDescent="0.35"/>
    <row r="145" spans="2:15" x14ac:dyDescent="0.3">
      <c r="B145" s="65" t="s">
        <v>94</v>
      </c>
      <c r="C145" s="66"/>
      <c r="D145" s="141" t="s">
        <v>97</v>
      </c>
      <c r="E145" s="142"/>
      <c r="F145" s="143"/>
      <c r="G145" s="82" t="s">
        <v>98</v>
      </c>
      <c r="H145" s="66"/>
      <c r="I145" s="66"/>
      <c r="J145" s="66"/>
      <c r="K145" s="160"/>
      <c r="L145" s="160"/>
      <c r="M145" s="160"/>
      <c r="N145" s="161"/>
    </row>
    <row r="146" spans="2:15" x14ac:dyDescent="0.3">
      <c r="B146" s="83" t="s">
        <v>99</v>
      </c>
      <c r="C146" s="84" t="s">
        <v>100</v>
      </c>
      <c r="D146" s="85" t="s">
        <v>101</v>
      </c>
      <c r="E146" s="86" t="s">
        <v>102</v>
      </c>
      <c r="F146" s="84" t="s">
        <v>103</v>
      </c>
      <c r="G146" s="87" t="s">
        <v>104</v>
      </c>
      <c r="H146" s="88" t="s">
        <v>105</v>
      </c>
      <c r="I146" s="88" t="s">
        <v>106</v>
      </c>
      <c r="J146" s="88" t="s">
        <v>107</v>
      </c>
      <c r="K146" s="88" t="s">
        <v>119</v>
      </c>
      <c r="L146" s="88" t="s">
        <v>128</v>
      </c>
      <c r="M146" s="88" t="s">
        <v>134</v>
      </c>
      <c r="N146" s="89" t="s">
        <v>153</v>
      </c>
    </row>
    <row r="147" spans="2:15" x14ac:dyDescent="0.3">
      <c r="B147" s="90"/>
      <c r="C147" s="91" t="s">
        <v>108</v>
      </c>
      <c r="D147" s="92"/>
      <c r="E147" s="93"/>
      <c r="F147" s="91"/>
      <c r="G147" s="94">
        <v>44304</v>
      </c>
      <c r="H147" s="95">
        <v>44339</v>
      </c>
      <c r="I147" s="95">
        <v>44367</v>
      </c>
      <c r="J147" s="187">
        <v>44395</v>
      </c>
      <c r="K147" s="95">
        <v>44472</v>
      </c>
      <c r="L147" s="95">
        <v>44521</v>
      </c>
      <c r="M147" s="95">
        <v>44598</v>
      </c>
      <c r="N147" s="96">
        <v>44612</v>
      </c>
    </row>
    <row r="148" spans="2:15" ht="15.6" thickBot="1" x14ac:dyDescent="0.35">
      <c r="B148" s="97"/>
      <c r="C148" s="98" t="s">
        <v>109</v>
      </c>
      <c r="D148" s="99"/>
      <c r="E148" s="100"/>
      <c r="F148" s="98"/>
      <c r="G148" s="101" t="s">
        <v>152</v>
      </c>
      <c r="H148" s="102" t="s">
        <v>152</v>
      </c>
      <c r="I148" s="102" t="s">
        <v>142</v>
      </c>
      <c r="J148" s="188" t="s">
        <v>142</v>
      </c>
      <c r="K148" s="188" t="s">
        <v>132</v>
      </c>
      <c r="L148" s="102" t="s">
        <v>142</v>
      </c>
      <c r="M148" s="189" t="s">
        <v>152</v>
      </c>
      <c r="N148" s="190" t="s">
        <v>136</v>
      </c>
    </row>
    <row r="149" spans="2:15" ht="15.6" thickTop="1" x14ac:dyDescent="0.3">
      <c r="B149" s="175">
        <v>305</v>
      </c>
      <c r="C149" s="176" t="s">
        <v>114</v>
      </c>
      <c r="D149" s="177">
        <f>COUNTIFS($G149:$O149,$D$16)</f>
        <v>6</v>
      </c>
      <c r="E149" s="178">
        <f t="shared" ref="E149:E157" si="40">COUNTIFS($G149:$O149,$E$16)</f>
        <v>2</v>
      </c>
      <c r="F149" s="179">
        <f>D149/(D149+E149)</f>
        <v>0.75</v>
      </c>
      <c r="G149" s="177" t="s">
        <v>115</v>
      </c>
      <c r="H149" s="178" t="s">
        <v>116</v>
      </c>
      <c r="I149" s="178" t="s">
        <v>116</v>
      </c>
      <c r="J149" s="178" t="s">
        <v>116</v>
      </c>
      <c r="K149" s="178" t="s">
        <v>116</v>
      </c>
      <c r="L149" s="178" t="s">
        <v>116</v>
      </c>
      <c r="M149" s="178" t="s">
        <v>115</v>
      </c>
      <c r="N149" s="180" t="s">
        <v>116</v>
      </c>
    </row>
    <row r="150" spans="2:15" x14ac:dyDescent="0.3">
      <c r="B150" s="153">
        <v>502</v>
      </c>
      <c r="C150" s="154" t="s">
        <v>114</v>
      </c>
      <c r="D150" s="130">
        <f t="shared" ref="D150:D157" si="41">COUNTIFS($G150:$O150,$D$16)</f>
        <v>0</v>
      </c>
      <c r="E150" s="131">
        <f t="shared" si="40"/>
        <v>8</v>
      </c>
      <c r="F150" s="155">
        <f>D150/(D150+E150)</f>
        <v>0</v>
      </c>
      <c r="G150" s="130" t="s">
        <v>115</v>
      </c>
      <c r="H150" s="131" t="s">
        <v>115</v>
      </c>
      <c r="I150" s="131" t="s">
        <v>115</v>
      </c>
      <c r="J150" s="131" t="s">
        <v>115</v>
      </c>
      <c r="K150" s="131" t="s">
        <v>115</v>
      </c>
      <c r="L150" s="131" t="s">
        <v>115</v>
      </c>
      <c r="M150" s="131" t="s">
        <v>115</v>
      </c>
      <c r="N150" s="135" t="s">
        <v>115</v>
      </c>
    </row>
    <row r="151" spans="2:15" x14ac:dyDescent="0.3">
      <c r="B151" s="153">
        <v>602</v>
      </c>
      <c r="C151" s="154" t="s">
        <v>117</v>
      </c>
      <c r="D151" s="130">
        <f t="shared" si="41"/>
        <v>8</v>
      </c>
      <c r="E151" s="131">
        <f t="shared" si="40"/>
        <v>0</v>
      </c>
      <c r="F151" s="155">
        <f>D151/(D151+E151)</f>
        <v>1</v>
      </c>
      <c r="G151" s="130" t="s">
        <v>116</v>
      </c>
      <c r="H151" s="131" t="s">
        <v>116</v>
      </c>
      <c r="I151" s="131" t="s">
        <v>116</v>
      </c>
      <c r="J151" s="131" t="s">
        <v>116</v>
      </c>
      <c r="K151" s="131" t="s">
        <v>116</v>
      </c>
      <c r="L151" s="131" t="s">
        <v>116</v>
      </c>
      <c r="M151" s="131" t="s">
        <v>116</v>
      </c>
      <c r="N151" s="135" t="s">
        <v>116</v>
      </c>
    </row>
    <row r="152" spans="2:15" x14ac:dyDescent="0.3">
      <c r="B152" s="153">
        <v>605</v>
      </c>
      <c r="C152" s="154" t="s">
        <v>114</v>
      </c>
      <c r="D152" s="130">
        <f t="shared" si="41"/>
        <v>4</v>
      </c>
      <c r="E152" s="131">
        <f t="shared" si="40"/>
        <v>4</v>
      </c>
      <c r="F152" s="155">
        <f>D152/(D152+E152)</f>
        <v>0.5</v>
      </c>
      <c r="G152" s="130" t="s">
        <v>116</v>
      </c>
      <c r="H152" s="131" t="s">
        <v>115</v>
      </c>
      <c r="I152" s="131" t="s">
        <v>115</v>
      </c>
      <c r="J152" s="131" t="s">
        <v>115</v>
      </c>
      <c r="K152" s="131" t="s">
        <v>116</v>
      </c>
      <c r="L152" s="131" t="s">
        <v>115</v>
      </c>
      <c r="M152" s="131" t="s">
        <v>116</v>
      </c>
      <c r="N152" s="135" t="s">
        <v>116</v>
      </c>
    </row>
    <row r="153" spans="2:15" x14ac:dyDescent="0.3">
      <c r="B153" s="153">
        <v>801</v>
      </c>
      <c r="C153" s="154" t="s">
        <v>123</v>
      </c>
      <c r="D153" s="130">
        <f t="shared" si="41"/>
        <v>1</v>
      </c>
      <c r="E153" s="131">
        <f t="shared" si="40"/>
        <v>0</v>
      </c>
      <c r="F153" s="155">
        <f>D153/(D153+E153)</f>
        <v>1</v>
      </c>
      <c r="G153" s="130" t="s">
        <v>116</v>
      </c>
      <c r="H153" s="119" t="s">
        <v>124</v>
      </c>
      <c r="I153" s="119" t="s">
        <v>124</v>
      </c>
      <c r="J153" s="119" t="s">
        <v>124</v>
      </c>
      <c r="K153" s="119" t="s">
        <v>124</v>
      </c>
      <c r="L153" s="119" t="s">
        <v>124</v>
      </c>
      <c r="M153" s="119" t="s">
        <v>124</v>
      </c>
      <c r="N153" s="121" t="s">
        <v>124</v>
      </c>
    </row>
    <row r="154" spans="2:15" x14ac:dyDescent="0.3">
      <c r="B154" s="153">
        <v>802</v>
      </c>
      <c r="C154" s="154" t="s">
        <v>114</v>
      </c>
      <c r="D154" s="130">
        <f t="shared" si="41"/>
        <v>7</v>
      </c>
      <c r="E154" s="131">
        <f t="shared" si="40"/>
        <v>1</v>
      </c>
      <c r="F154" s="155">
        <f t="shared" ref="F154:F157" si="42">D154/(D154+E154)</f>
        <v>0.875</v>
      </c>
      <c r="G154" s="130" t="s">
        <v>116</v>
      </c>
      <c r="H154" s="131" t="s">
        <v>116</v>
      </c>
      <c r="I154" s="131" t="s">
        <v>116</v>
      </c>
      <c r="J154" s="131" t="s">
        <v>116</v>
      </c>
      <c r="K154" s="131" t="s">
        <v>116</v>
      </c>
      <c r="L154" s="131" t="s">
        <v>116</v>
      </c>
      <c r="M154" s="131" t="s">
        <v>115</v>
      </c>
      <c r="N154" s="135" t="s">
        <v>116</v>
      </c>
    </row>
    <row r="155" spans="2:15" x14ac:dyDescent="0.3">
      <c r="B155" s="153">
        <v>905</v>
      </c>
      <c r="C155" s="154" t="s">
        <v>114</v>
      </c>
      <c r="D155" s="130">
        <f t="shared" si="41"/>
        <v>3</v>
      </c>
      <c r="E155" s="131">
        <f t="shared" si="40"/>
        <v>5</v>
      </c>
      <c r="F155" s="155">
        <f t="shared" si="42"/>
        <v>0.375</v>
      </c>
      <c r="G155" s="130" t="s">
        <v>116</v>
      </c>
      <c r="H155" s="131" t="s">
        <v>116</v>
      </c>
      <c r="I155" s="131" t="s">
        <v>115</v>
      </c>
      <c r="J155" s="131" t="s">
        <v>115</v>
      </c>
      <c r="K155" s="131" t="s">
        <v>116</v>
      </c>
      <c r="L155" s="131" t="s">
        <v>115</v>
      </c>
      <c r="M155" s="131" t="s">
        <v>115</v>
      </c>
      <c r="N155" s="135" t="s">
        <v>115</v>
      </c>
    </row>
    <row r="156" spans="2:15" ht="15.6" thickBot="1" x14ac:dyDescent="0.35">
      <c r="B156" s="153">
        <v>1102</v>
      </c>
      <c r="C156" s="154" t="s">
        <v>114</v>
      </c>
      <c r="D156" s="130">
        <f t="shared" si="41"/>
        <v>8</v>
      </c>
      <c r="E156" s="131">
        <f t="shared" si="40"/>
        <v>0</v>
      </c>
      <c r="F156" s="155">
        <f t="shared" si="42"/>
        <v>1</v>
      </c>
      <c r="G156" s="130" t="s">
        <v>116</v>
      </c>
      <c r="H156" s="131" t="s">
        <v>116</v>
      </c>
      <c r="I156" s="131" t="s">
        <v>116</v>
      </c>
      <c r="J156" s="131" t="s">
        <v>116</v>
      </c>
      <c r="K156" s="131" t="s">
        <v>116</v>
      </c>
      <c r="L156" s="131" t="s">
        <v>116</v>
      </c>
      <c r="M156" s="131" t="s">
        <v>116</v>
      </c>
      <c r="N156" s="135" t="s">
        <v>116</v>
      </c>
    </row>
    <row r="157" spans="2:15" ht="15.6" thickBot="1" x14ac:dyDescent="0.35">
      <c r="B157" s="168">
        <v>1205</v>
      </c>
      <c r="C157" s="169" t="s">
        <v>133</v>
      </c>
      <c r="D157" s="170">
        <f t="shared" si="41"/>
        <v>0</v>
      </c>
      <c r="E157" s="171">
        <f t="shared" si="40"/>
        <v>0</v>
      </c>
      <c r="F157" s="172" t="e">
        <f t="shared" si="42"/>
        <v>#DIV/0!</v>
      </c>
      <c r="G157" s="170" t="s">
        <v>124</v>
      </c>
      <c r="H157" s="171" t="s">
        <v>124</v>
      </c>
      <c r="I157" s="171" t="s">
        <v>124</v>
      </c>
      <c r="J157" s="171" t="s">
        <v>124</v>
      </c>
      <c r="K157" s="171" t="s">
        <v>124</v>
      </c>
      <c r="L157" s="171" t="s">
        <v>124</v>
      </c>
      <c r="M157" s="171" t="s">
        <v>124</v>
      </c>
      <c r="N157" s="173" t="s">
        <v>124</v>
      </c>
      <c r="O157" s="128" t="s">
        <v>118</v>
      </c>
    </row>
    <row r="158" spans="2:15" x14ac:dyDescent="0.3">
      <c r="F158" s="129" t="s">
        <v>101</v>
      </c>
      <c r="G158" s="130">
        <f t="shared" ref="G158:N158" si="43">COUNTIFS(G$149:G$157,$D$16)</f>
        <v>6</v>
      </c>
      <c r="H158" s="131">
        <f t="shared" si="43"/>
        <v>5</v>
      </c>
      <c r="I158" s="174">
        <f t="shared" si="43"/>
        <v>4</v>
      </c>
      <c r="J158" s="174">
        <f t="shared" si="43"/>
        <v>4</v>
      </c>
      <c r="K158" s="131">
        <f t="shared" si="43"/>
        <v>6</v>
      </c>
      <c r="L158" s="174">
        <f t="shared" si="43"/>
        <v>4</v>
      </c>
      <c r="M158" s="174">
        <f t="shared" si="43"/>
        <v>3</v>
      </c>
      <c r="N158" s="135">
        <f t="shared" si="43"/>
        <v>5</v>
      </c>
      <c r="O158" s="135">
        <f>SUM(G158:N158)</f>
        <v>37</v>
      </c>
    </row>
    <row r="159" spans="2:15" x14ac:dyDescent="0.3">
      <c r="F159" s="134" t="s">
        <v>102</v>
      </c>
      <c r="G159" s="130">
        <f t="shared" ref="G159:N159" si="44">COUNTIFS(G$149:G$157,$E$16)</f>
        <v>2</v>
      </c>
      <c r="H159" s="131">
        <f t="shared" si="44"/>
        <v>2</v>
      </c>
      <c r="I159" s="131">
        <f t="shared" si="44"/>
        <v>3</v>
      </c>
      <c r="J159" s="131">
        <f t="shared" si="44"/>
        <v>3</v>
      </c>
      <c r="K159" s="131">
        <f t="shared" si="44"/>
        <v>1</v>
      </c>
      <c r="L159" s="131">
        <f t="shared" si="44"/>
        <v>3</v>
      </c>
      <c r="M159" s="131">
        <f t="shared" si="44"/>
        <v>4</v>
      </c>
      <c r="N159" s="135">
        <f t="shared" si="44"/>
        <v>2</v>
      </c>
      <c r="O159" s="135">
        <f>SUM(G159:N159)</f>
        <v>20</v>
      </c>
    </row>
    <row r="160" spans="2:15" ht="15.6" thickBot="1" x14ac:dyDescent="0.35">
      <c r="F160" s="136" t="s">
        <v>103</v>
      </c>
      <c r="G160" s="137">
        <f>G158/(G158+G159)</f>
        <v>0.75</v>
      </c>
      <c r="H160" s="138">
        <f>H158/(H158+H159)</f>
        <v>0.7142857142857143</v>
      </c>
      <c r="I160" s="138">
        <f>I158/(I158+I159)</f>
        <v>0.5714285714285714</v>
      </c>
      <c r="J160" s="138">
        <f t="shared" ref="J160:L160" si="45">J158/(J158+J159)</f>
        <v>0.5714285714285714</v>
      </c>
      <c r="K160" s="138">
        <f t="shared" si="45"/>
        <v>0.8571428571428571</v>
      </c>
      <c r="L160" s="138">
        <f t="shared" si="45"/>
        <v>0.5714285714285714</v>
      </c>
      <c r="M160" s="138">
        <f>M158/(M158+M159)</f>
        <v>0.42857142857142855</v>
      </c>
      <c r="N160" s="139">
        <f>N158/(N158+N159)</f>
        <v>0.7142857142857143</v>
      </c>
      <c r="O160" s="139">
        <f>SUM(G160:L160)</f>
        <v>4.0357142857142856</v>
      </c>
    </row>
    <row r="161" spans="2:15" ht="10.050000000000001" customHeight="1" thickBot="1" x14ac:dyDescent="0.35"/>
    <row r="162" spans="2:15" x14ac:dyDescent="0.3">
      <c r="B162" s="65" t="s">
        <v>95</v>
      </c>
      <c r="C162" s="66"/>
      <c r="D162" s="141" t="s">
        <v>97</v>
      </c>
      <c r="E162" s="142"/>
      <c r="F162" s="143"/>
      <c r="G162" s="82" t="s">
        <v>98</v>
      </c>
      <c r="H162" s="66"/>
      <c r="I162" s="66"/>
      <c r="J162" s="66"/>
      <c r="K162" s="160"/>
      <c r="L162" s="160"/>
      <c r="M162" s="160"/>
      <c r="N162" s="161"/>
    </row>
    <row r="163" spans="2:15" x14ac:dyDescent="0.3">
      <c r="B163" s="83" t="s">
        <v>99</v>
      </c>
      <c r="C163" s="84" t="s">
        <v>100</v>
      </c>
      <c r="D163" s="85" t="s">
        <v>101</v>
      </c>
      <c r="E163" s="86" t="s">
        <v>102</v>
      </c>
      <c r="F163" s="84" t="s">
        <v>103</v>
      </c>
      <c r="G163" s="87" t="s">
        <v>104</v>
      </c>
      <c r="H163" s="88" t="s">
        <v>105</v>
      </c>
      <c r="I163" s="88" t="s">
        <v>106</v>
      </c>
      <c r="J163" s="88" t="s">
        <v>107</v>
      </c>
      <c r="K163" s="88" t="s">
        <v>119</v>
      </c>
      <c r="L163" s="88" t="s">
        <v>128</v>
      </c>
      <c r="M163" s="88" t="s">
        <v>134</v>
      </c>
      <c r="N163" s="89" t="s">
        <v>153</v>
      </c>
    </row>
    <row r="164" spans="2:15" x14ac:dyDescent="0.3">
      <c r="B164" s="90"/>
      <c r="C164" s="91" t="s">
        <v>108</v>
      </c>
      <c r="D164" s="92"/>
      <c r="E164" s="93"/>
      <c r="F164" s="91"/>
      <c r="G164" s="94">
        <v>44675</v>
      </c>
      <c r="H164" s="95">
        <v>44703</v>
      </c>
      <c r="I164" s="95">
        <v>44731</v>
      </c>
      <c r="J164" s="187">
        <v>44759</v>
      </c>
      <c r="K164" s="95">
        <v>44822</v>
      </c>
      <c r="L164" s="95">
        <v>44885</v>
      </c>
      <c r="M164" s="95">
        <v>44934</v>
      </c>
      <c r="N164" s="96">
        <v>44976</v>
      </c>
    </row>
    <row r="165" spans="2:15" ht="15.6" thickBot="1" x14ac:dyDescent="0.35">
      <c r="B165" s="97"/>
      <c r="C165" s="98" t="s">
        <v>109</v>
      </c>
      <c r="D165" s="99"/>
      <c r="E165" s="100"/>
      <c r="F165" s="98"/>
      <c r="G165" s="101" t="s">
        <v>154</v>
      </c>
      <c r="H165" s="102" t="s">
        <v>155</v>
      </c>
      <c r="I165" s="102" t="s">
        <v>156</v>
      </c>
      <c r="J165" s="188" t="s">
        <v>157</v>
      </c>
      <c r="K165" s="188" t="s">
        <v>158</v>
      </c>
      <c r="L165" s="102" t="s">
        <v>159</v>
      </c>
      <c r="M165" s="189" t="s">
        <v>159</v>
      </c>
      <c r="N165" s="190" t="s">
        <v>159</v>
      </c>
    </row>
    <row r="166" spans="2:15" ht="15.6" thickTop="1" x14ac:dyDescent="0.3">
      <c r="B166" s="175">
        <v>306</v>
      </c>
      <c r="C166" s="176" t="s">
        <v>114</v>
      </c>
      <c r="D166" s="177">
        <f>COUNTIFS($G166:$O166,$D$16)</f>
        <v>2</v>
      </c>
      <c r="E166" s="178">
        <f t="shared" ref="E166:E175" si="46">COUNTIFS($G166:$O166,$E$16)</f>
        <v>2</v>
      </c>
      <c r="F166" s="179">
        <f t="shared" ref="F166:F175" si="47">D166/(D166+E166)</f>
        <v>0.5</v>
      </c>
      <c r="G166" s="177" t="s">
        <v>116</v>
      </c>
      <c r="H166" s="178" t="s">
        <v>115</v>
      </c>
      <c r="I166" s="178" t="s">
        <v>115</v>
      </c>
      <c r="J166" s="178" t="s">
        <v>116</v>
      </c>
      <c r="K166" s="178"/>
      <c r="L166" s="178"/>
      <c r="M166" s="178"/>
      <c r="N166" s="180"/>
    </row>
    <row r="167" spans="2:15" x14ac:dyDescent="0.3">
      <c r="B167" s="153">
        <v>503</v>
      </c>
      <c r="C167" s="154" t="s">
        <v>114</v>
      </c>
      <c r="D167" s="130">
        <f t="shared" ref="D167:D175" si="48">COUNTIFS($G167:$O167,$D$16)</f>
        <v>2</v>
      </c>
      <c r="E167" s="131">
        <f t="shared" si="46"/>
        <v>2</v>
      </c>
      <c r="F167" s="155">
        <f t="shared" si="47"/>
        <v>0.5</v>
      </c>
      <c r="G167" s="130" t="s">
        <v>115</v>
      </c>
      <c r="H167" s="131" t="s">
        <v>115</v>
      </c>
      <c r="I167" s="131" t="s">
        <v>116</v>
      </c>
      <c r="J167" s="131" t="s">
        <v>116</v>
      </c>
      <c r="K167" s="131"/>
      <c r="L167" s="131"/>
      <c r="M167" s="131"/>
      <c r="N167" s="135"/>
    </row>
    <row r="168" spans="2:15" x14ac:dyDescent="0.3">
      <c r="B168" s="153">
        <v>602</v>
      </c>
      <c r="C168" s="154" t="s">
        <v>117</v>
      </c>
      <c r="D168" s="130">
        <f t="shared" si="48"/>
        <v>4</v>
      </c>
      <c r="E168" s="131">
        <f t="shared" si="46"/>
        <v>0</v>
      </c>
      <c r="F168" s="155">
        <f t="shared" si="47"/>
        <v>1</v>
      </c>
      <c r="G168" s="130" t="s">
        <v>116</v>
      </c>
      <c r="H168" s="131" t="s">
        <v>116</v>
      </c>
      <c r="I168" s="131" t="s">
        <v>116</v>
      </c>
      <c r="J168" s="131" t="s">
        <v>116</v>
      </c>
      <c r="K168" s="131"/>
      <c r="L168" s="131"/>
      <c r="M168" s="131"/>
      <c r="N168" s="135"/>
    </row>
    <row r="169" spans="2:15" x14ac:dyDescent="0.3">
      <c r="B169" s="153">
        <v>605</v>
      </c>
      <c r="C169" s="154" t="s">
        <v>123</v>
      </c>
      <c r="D169" s="130">
        <f t="shared" si="48"/>
        <v>1</v>
      </c>
      <c r="E169" s="131">
        <f t="shared" si="46"/>
        <v>0</v>
      </c>
      <c r="F169" s="155">
        <f t="shared" si="47"/>
        <v>1</v>
      </c>
      <c r="G169" s="130" t="s">
        <v>116</v>
      </c>
      <c r="H169" s="119" t="s">
        <v>124</v>
      </c>
      <c r="I169" s="119" t="s">
        <v>124</v>
      </c>
      <c r="J169" s="119" t="s">
        <v>124</v>
      </c>
      <c r="K169" s="119" t="s">
        <v>124</v>
      </c>
      <c r="L169" s="119" t="s">
        <v>124</v>
      </c>
      <c r="M169" s="119" t="s">
        <v>124</v>
      </c>
      <c r="N169" s="121" t="s">
        <v>124</v>
      </c>
    </row>
    <row r="170" spans="2:15" x14ac:dyDescent="0.3">
      <c r="B170" s="153">
        <v>606</v>
      </c>
      <c r="C170" s="154" t="s">
        <v>114</v>
      </c>
      <c r="D170" s="130">
        <f t="shared" si="48"/>
        <v>4</v>
      </c>
      <c r="E170" s="131">
        <f t="shared" si="46"/>
        <v>0</v>
      </c>
      <c r="F170" s="155">
        <f t="shared" si="47"/>
        <v>1</v>
      </c>
      <c r="G170" s="130" t="s">
        <v>116</v>
      </c>
      <c r="H170" s="131" t="s">
        <v>116</v>
      </c>
      <c r="I170" s="131" t="s">
        <v>116</v>
      </c>
      <c r="J170" s="131" t="s">
        <v>116</v>
      </c>
      <c r="K170" s="131"/>
      <c r="L170" s="131"/>
      <c r="M170" s="131"/>
      <c r="N170" s="135"/>
    </row>
    <row r="171" spans="2:15" x14ac:dyDescent="0.3">
      <c r="B171" s="153">
        <v>803</v>
      </c>
      <c r="C171" s="154" t="s">
        <v>114</v>
      </c>
      <c r="D171" s="130">
        <f t="shared" si="48"/>
        <v>4</v>
      </c>
      <c r="E171" s="131">
        <f t="shared" si="46"/>
        <v>0</v>
      </c>
      <c r="F171" s="155">
        <f t="shared" si="47"/>
        <v>1</v>
      </c>
      <c r="G171" s="130" t="s">
        <v>116</v>
      </c>
      <c r="H171" s="131" t="s">
        <v>116</v>
      </c>
      <c r="I171" s="131" t="s">
        <v>116</v>
      </c>
      <c r="J171" s="131" t="s">
        <v>116</v>
      </c>
      <c r="K171" s="131"/>
      <c r="L171" s="131"/>
      <c r="M171" s="131"/>
      <c r="N171" s="135"/>
    </row>
    <row r="172" spans="2:15" x14ac:dyDescent="0.3">
      <c r="B172" s="153">
        <v>906</v>
      </c>
      <c r="C172" s="154" t="s">
        <v>114</v>
      </c>
      <c r="D172" s="130">
        <f t="shared" si="48"/>
        <v>2</v>
      </c>
      <c r="E172" s="131">
        <f t="shared" si="46"/>
        <v>2</v>
      </c>
      <c r="F172" s="155">
        <f t="shared" si="47"/>
        <v>0.5</v>
      </c>
      <c r="G172" s="130" t="s">
        <v>115</v>
      </c>
      <c r="H172" s="131" t="s">
        <v>116</v>
      </c>
      <c r="I172" s="131" t="s">
        <v>116</v>
      </c>
      <c r="J172" s="131" t="s">
        <v>115</v>
      </c>
      <c r="K172" s="131"/>
      <c r="L172" s="131"/>
      <c r="M172" s="131"/>
      <c r="N172" s="135"/>
    </row>
    <row r="173" spans="2:15" x14ac:dyDescent="0.3">
      <c r="B173" s="153">
        <v>1102</v>
      </c>
      <c r="C173" s="154" t="s">
        <v>123</v>
      </c>
      <c r="D173" s="130">
        <f t="shared" si="48"/>
        <v>1</v>
      </c>
      <c r="E173" s="131">
        <f t="shared" si="46"/>
        <v>0</v>
      </c>
      <c r="F173" s="155">
        <f>D173/(D173+E173)</f>
        <v>1</v>
      </c>
      <c r="G173" s="130" t="s">
        <v>116</v>
      </c>
      <c r="H173" s="119" t="s">
        <v>124</v>
      </c>
      <c r="I173" s="119" t="s">
        <v>124</v>
      </c>
      <c r="J173" s="119" t="s">
        <v>124</v>
      </c>
      <c r="K173" s="119" t="s">
        <v>124</v>
      </c>
      <c r="L173" s="119" t="s">
        <v>124</v>
      </c>
      <c r="M173" s="119" t="s">
        <v>124</v>
      </c>
      <c r="N173" s="121" t="s">
        <v>124</v>
      </c>
    </row>
    <row r="174" spans="2:15" x14ac:dyDescent="0.3">
      <c r="B174" s="153">
        <v>1103</v>
      </c>
      <c r="C174" s="154" t="s">
        <v>114</v>
      </c>
      <c r="D174" s="130">
        <f t="shared" si="48"/>
        <v>3</v>
      </c>
      <c r="E174" s="131">
        <f t="shared" si="46"/>
        <v>1</v>
      </c>
      <c r="F174" s="155">
        <f t="shared" si="47"/>
        <v>0.75</v>
      </c>
      <c r="G174" s="130" t="s">
        <v>116</v>
      </c>
      <c r="H174" s="131" t="s">
        <v>116</v>
      </c>
      <c r="I174" s="131" t="s">
        <v>115</v>
      </c>
      <c r="J174" s="131" t="s">
        <v>116</v>
      </c>
      <c r="K174" s="131"/>
      <c r="L174" s="131"/>
      <c r="M174" s="131"/>
      <c r="N174" s="135"/>
    </row>
    <row r="175" spans="2:15" ht="15.6" thickBot="1" x14ac:dyDescent="0.35">
      <c r="B175" s="191">
        <v>1206</v>
      </c>
      <c r="C175" s="192" t="s">
        <v>114</v>
      </c>
      <c r="D175" s="193">
        <f t="shared" si="48"/>
        <v>1</v>
      </c>
      <c r="E175" s="194">
        <f t="shared" si="46"/>
        <v>3</v>
      </c>
      <c r="F175" s="195">
        <f t="shared" si="47"/>
        <v>0.25</v>
      </c>
      <c r="G175" s="193" t="s">
        <v>115</v>
      </c>
      <c r="H175" s="194" t="s">
        <v>115</v>
      </c>
      <c r="I175" s="194" t="s">
        <v>115</v>
      </c>
      <c r="J175" s="194" t="s">
        <v>116</v>
      </c>
      <c r="K175" s="194"/>
      <c r="L175" s="194"/>
      <c r="M175" s="194"/>
      <c r="N175" s="196"/>
    </row>
    <row r="176" spans="2:15" x14ac:dyDescent="0.3">
      <c r="B176" s="197"/>
      <c r="C176" s="197"/>
      <c r="D176" s="197"/>
      <c r="E176" s="197"/>
      <c r="F176" s="129" t="s">
        <v>101</v>
      </c>
      <c r="G176" s="198">
        <f>COUNTIFS(G$166:G$175,$D$16)</f>
        <v>7</v>
      </c>
      <c r="H176" s="181">
        <f t="shared" ref="H176:J176" si="49">COUNTIFS(H$166:H$175,$D$16)</f>
        <v>5</v>
      </c>
      <c r="I176" s="199">
        <f t="shared" si="49"/>
        <v>5</v>
      </c>
      <c r="J176" s="199">
        <f t="shared" si="49"/>
        <v>7</v>
      </c>
      <c r="K176" s="199">
        <f>COUNTIFS(K$166:K$175,$D$16)</f>
        <v>0</v>
      </c>
      <c r="L176" s="199">
        <f>COUNTIFS(L$166:L$175,$D$16)</f>
        <v>0</v>
      </c>
      <c r="M176" s="199">
        <f>COUNTIFS(M$166:M$175,$D$16)</f>
        <v>0</v>
      </c>
      <c r="N176" s="132">
        <f>COUNTIFS(N$166:N$175,$D$16)</f>
        <v>0</v>
      </c>
      <c r="O176" s="132">
        <f>SUM(G176:N176)</f>
        <v>24</v>
      </c>
    </row>
    <row r="177" spans="6:15" x14ac:dyDescent="0.3">
      <c r="F177" s="134" t="s">
        <v>102</v>
      </c>
      <c r="G177" s="130">
        <f>COUNTIFS(G$166:G$175,$E$16)</f>
        <v>3</v>
      </c>
      <c r="H177" s="131">
        <f t="shared" ref="H177:N177" si="50">COUNTIFS(H$166:H$175,$E$16)</f>
        <v>3</v>
      </c>
      <c r="I177" s="131">
        <f t="shared" si="50"/>
        <v>3</v>
      </c>
      <c r="J177" s="131">
        <f t="shared" si="50"/>
        <v>1</v>
      </c>
      <c r="K177" s="131">
        <f t="shared" si="50"/>
        <v>0</v>
      </c>
      <c r="L177" s="131">
        <f t="shared" si="50"/>
        <v>0</v>
      </c>
      <c r="M177" s="131">
        <f t="shared" si="50"/>
        <v>0</v>
      </c>
      <c r="N177" s="135">
        <f t="shared" si="50"/>
        <v>0</v>
      </c>
      <c r="O177" s="135">
        <f>SUM(G177:N177)</f>
        <v>10</v>
      </c>
    </row>
    <row r="178" spans="6:15" ht="15.6" thickBot="1" x14ac:dyDescent="0.35">
      <c r="F178" s="136" t="s">
        <v>103</v>
      </c>
      <c r="G178" s="137">
        <f>G176/(G176+G177)</f>
        <v>0.7</v>
      </c>
      <c r="H178" s="138">
        <f>H176/(H176+H177)</f>
        <v>0.625</v>
      </c>
      <c r="I178" s="138">
        <f>I176/(I176+I177)</f>
        <v>0.625</v>
      </c>
      <c r="J178" s="138">
        <f t="shared" ref="J178:L178" si="51">J176/(J176+J177)</f>
        <v>0.875</v>
      </c>
      <c r="K178" s="138" t="e">
        <f t="shared" si="51"/>
        <v>#DIV/0!</v>
      </c>
      <c r="L178" s="138" t="e">
        <f t="shared" si="51"/>
        <v>#DIV/0!</v>
      </c>
      <c r="M178" s="138" t="e">
        <f>M176/(M176+M177)</f>
        <v>#DIV/0!</v>
      </c>
      <c r="N178" s="139" t="e">
        <f>N176/(N176+N177)</f>
        <v>#DIV/0!</v>
      </c>
      <c r="O178" s="139" t="e">
        <f>SUM(G178:L178)</f>
        <v>#DIV/0!</v>
      </c>
    </row>
  </sheetData>
  <phoneticPr fontId="2"/>
  <conditionalFormatting sqref="B19:F28 B37:F45 B72:F72 B75:F82 B56:F63 B95:F101 B134:F140 B150:F151 B153:F157 B172:F172 B171 D171:F171 B174:F175">
    <cfRule type="expression" dxfId="32" priority="30">
      <formula>$C19="立候補"</formula>
    </cfRule>
  </conditionalFormatting>
  <conditionalFormatting sqref="B54:F54">
    <cfRule type="expression" dxfId="31" priority="29">
      <formula>$C54="立候補"</formula>
    </cfRule>
  </conditionalFormatting>
  <conditionalFormatting sqref="B55:F55">
    <cfRule type="expression" dxfId="30" priority="28">
      <formula>$C55="立候補"</formula>
    </cfRule>
  </conditionalFormatting>
  <conditionalFormatting sqref="B73:F74">
    <cfRule type="expression" dxfId="29" priority="27">
      <formula>$C73="立候補"</formula>
    </cfRule>
  </conditionalFormatting>
  <conditionalFormatting sqref="B92:F92">
    <cfRule type="expression" dxfId="28" priority="26">
      <formula>$C92="立候補"</formula>
    </cfRule>
  </conditionalFormatting>
  <conditionalFormatting sqref="B93:F94">
    <cfRule type="expression" dxfId="27" priority="25">
      <formula>$C93="立候補"</formula>
    </cfRule>
  </conditionalFormatting>
  <conditionalFormatting sqref="B95:B96">
    <cfRule type="expression" dxfId="26" priority="24">
      <formula>$C95="立候補"</formula>
    </cfRule>
  </conditionalFormatting>
  <conditionalFormatting sqref="B114:F121">
    <cfRule type="expression" dxfId="25" priority="23">
      <formula>$C114="立候補"</formula>
    </cfRule>
  </conditionalFormatting>
  <conditionalFormatting sqref="B111:F111">
    <cfRule type="expression" dxfId="24" priority="22">
      <formula>$C111="立候補"</formula>
    </cfRule>
  </conditionalFormatting>
  <conditionalFormatting sqref="B112:F113">
    <cfRule type="expression" dxfId="23" priority="21">
      <formula>$C112="立候補"</formula>
    </cfRule>
  </conditionalFormatting>
  <conditionalFormatting sqref="B114:B116">
    <cfRule type="expression" dxfId="22" priority="20">
      <formula>$C114="立候補"</formula>
    </cfRule>
  </conditionalFormatting>
  <conditionalFormatting sqref="B130:F130">
    <cfRule type="expression" dxfId="21" priority="19">
      <formula>$C130="立候補"</formula>
    </cfRule>
  </conditionalFormatting>
  <conditionalFormatting sqref="B131:F131 B133:F133">
    <cfRule type="expression" dxfId="20" priority="18">
      <formula>$C131="立候補"</formula>
    </cfRule>
  </conditionalFormatting>
  <conditionalFormatting sqref="B134:B137">
    <cfRule type="expression" dxfId="19" priority="17">
      <formula>$C134="立候補"</formula>
    </cfRule>
  </conditionalFormatting>
  <conditionalFormatting sqref="B132:F132">
    <cfRule type="expression" dxfId="18" priority="16">
      <formula>$C132="立候補"</formula>
    </cfRule>
  </conditionalFormatting>
  <conditionalFormatting sqref="B149:F149">
    <cfRule type="expression" dxfId="17" priority="15">
      <formula>$C149="立候補"</formula>
    </cfRule>
  </conditionalFormatting>
  <conditionalFormatting sqref="B152:F152">
    <cfRule type="expression" dxfId="16" priority="14">
      <formula>$C152="立候補"</formula>
    </cfRule>
  </conditionalFormatting>
  <conditionalFormatting sqref="F158:F160">
    <cfRule type="expression" dxfId="15" priority="13">
      <formula>$C158="立候補"</formula>
    </cfRule>
  </conditionalFormatting>
  <conditionalFormatting sqref="F141:F143">
    <cfRule type="expression" dxfId="14" priority="12">
      <formula>$C141="立候補"</formula>
    </cfRule>
  </conditionalFormatting>
  <conditionalFormatting sqref="F122:F124">
    <cfRule type="expression" dxfId="13" priority="11">
      <formula>$C122="立候補"</formula>
    </cfRule>
  </conditionalFormatting>
  <conditionalFormatting sqref="F102:F104">
    <cfRule type="expression" dxfId="12" priority="10">
      <formula>$C102="立候補"</formula>
    </cfRule>
  </conditionalFormatting>
  <conditionalFormatting sqref="F83:F85">
    <cfRule type="expression" dxfId="11" priority="9">
      <formula>$C83="立候補"</formula>
    </cfRule>
  </conditionalFormatting>
  <conditionalFormatting sqref="F64:F66">
    <cfRule type="expression" dxfId="10" priority="8">
      <formula>$C64="立候補"</formula>
    </cfRule>
  </conditionalFormatting>
  <conditionalFormatting sqref="F46:F48">
    <cfRule type="expression" dxfId="9" priority="7">
      <formula>$C46="立候補"</formula>
    </cfRule>
  </conditionalFormatting>
  <conditionalFormatting sqref="F29:F31">
    <cfRule type="expression" dxfId="8" priority="6">
      <formula>$C29="立候補"</formula>
    </cfRule>
  </conditionalFormatting>
  <conditionalFormatting sqref="B167:F169">
    <cfRule type="expression" dxfId="7" priority="5">
      <formula>$C167="立候補"</formula>
    </cfRule>
  </conditionalFormatting>
  <conditionalFormatting sqref="B166:F166">
    <cfRule type="expression" dxfId="6" priority="4">
      <formula>$C166="立候補"</formula>
    </cfRule>
  </conditionalFormatting>
  <conditionalFormatting sqref="B170:F170 C171">
    <cfRule type="expression" dxfId="5" priority="3">
      <formula>$C170="立候補"</formula>
    </cfRule>
  </conditionalFormatting>
  <conditionalFormatting sqref="F176:F178">
    <cfRule type="expression" dxfId="4" priority="2">
      <formula>$C176="立候補"</formula>
    </cfRule>
  </conditionalFormatting>
  <conditionalFormatting sqref="B173:F173">
    <cfRule type="expression" dxfId="3" priority="1">
      <formula>$C173="立候補"</formula>
    </cfRule>
  </conditionalFormatting>
  <dataValidations count="5">
    <dataValidation type="list" allowBlank="1" showInputMessage="1" showErrorMessage="1" sqref="G92:N101 G72:L82 G111:N121 G130:M140 G37:K45 G150:N157 G167:N175" xr:uid="{05B9BB24-23C8-45C3-8323-709E6F337746}">
      <formula1>"参加, 不参加, 対象外"</formula1>
    </dataValidation>
    <dataValidation type="list" allowBlank="1" showInputMessage="1" showErrorMessage="1" sqref="C92:C101 C111:C121 C130:C140 C149:C157 C72:C82 C166:C175" xr:uid="{E553AB91-AF8D-45A8-B869-B709BED62065}">
      <formula1>"輪番制, 立候補, 引継ぎ, 賃借人"</formula1>
    </dataValidation>
    <dataValidation type="list" allowBlank="1" showInputMessage="1" showErrorMessage="1" sqref="C54:C63 C37:C45" xr:uid="{16B02999-0FFD-4A81-B1D5-D06609D4FE52}">
      <formula1>"輪番制, 立候補, 引継ぎ"</formula1>
    </dataValidation>
    <dataValidation type="list" allowBlank="1" showInputMessage="1" showErrorMessage="1" sqref="G54:J63 G19:J28 G149:N149 G166:N166" xr:uid="{54235C7B-E851-47A2-8F6F-835AA8D4045F}">
      <formula1>"参加, 不参加"</formula1>
    </dataValidation>
    <dataValidation type="list" allowBlank="1" showInputMessage="1" showErrorMessage="1" sqref="C19:C28" xr:uid="{1B1006A6-0093-4230-81B9-F2A9E55188B3}">
      <formula1>"輪番制, 立候補"</formula1>
    </dataValidation>
  </dataValidations>
  <printOptions horizontalCentered="1"/>
  <pageMargins left="0" right="0" top="0.19685039370078741" bottom="0" header="0" footer="0"/>
  <pageSetup paperSize="9" scale="48" fitToHeight="2" orientation="portrait" r:id="rId1"/>
  <rowBreaks count="1" manualBreakCount="1">
    <brk id="105"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E0D4-E2CD-47A9-A072-A56B69B669DF}">
  <sheetPr>
    <tabColor rgb="FFFFFF00"/>
    <pageSetUpPr fitToPage="1"/>
  </sheetPr>
  <dimension ref="B1:P76"/>
  <sheetViews>
    <sheetView showGridLines="0" view="pageBreakPreview" zoomScale="50" zoomScaleNormal="70" zoomScaleSheetLayoutView="50" workbookViewId="0">
      <pane ySplit="6" topLeftCell="A7" activePane="bottomLeft" state="frozen"/>
      <selection pane="bottomLeft"/>
    </sheetView>
  </sheetViews>
  <sheetFormatPr defaultColWidth="2.6328125" defaultRowHeight="15" x14ac:dyDescent="0.3"/>
  <cols>
    <col min="1" max="1" width="1.6328125" customWidth="1"/>
    <col min="2" max="3" width="7.6328125" style="1" customWidth="1"/>
    <col min="4" max="8" width="6.6328125" style="1" customWidth="1"/>
    <col min="9" max="10" width="6.6328125" customWidth="1"/>
    <col min="11" max="11" width="6.6328125" style="201" customWidth="1"/>
    <col min="12" max="12" width="10.6328125" style="202" customWidth="1"/>
    <col min="14" max="15" width="7.6328125" style="1" customWidth="1"/>
    <col min="16" max="16" width="6.6328125" customWidth="1"/>
    <col min="19" max="19" width="5.6328125" bestFit="1" customWidth="1"/>
    <col min="20" max="21" width="2.54296875" bestFit="1" customWidth="1"/>
  </cols>
  <sheetData>
    <row r="1" spans="2:16" ht="18.600000000000001" x14ac:dyDescent="0.3">
      <c r="B1" s="200" t="s">
        <v>160</v>
      </c>
      <c r="N1" s="203"/>
      <c r="O1" s="203"/>
    </row>
    <row r="2" spans="2:16" ht="10.050000000000001" customHeight="1" thickBot="1" x14ac:dyDescent="0.35"/>
    <row r="3" spans="2:16" x14ac:dyDescent="0.3">
      <c r="B3" s="204" t="s">
        <v>99</v>
      </c>
      <c r="C3" s="205" t="s">
        <v>97</v>
      </c>
      <c r="D3" s="206"/>
      <c r="E3" s="206"/>
      <c r="F3" s="206"/>
      <c r="G3" s="206"/>
      <c r="H3" s="207"/>
      <c r="I3" s="208" t="s">
        <v>118</v>
      </c>
      <c r="J3" s="209"/>
      <c r="K3" s="210"/>
      <c r="L3" s="211" t="s">
        <v>161</v>
      </c>
      <c r="N3" s="212" t="s">
        <v>162</v>
      </c>
      <c r="O3" s="213"/>
      <c r="P3" s="214"/>
    </row>
    <row r="4" spans="2:16" x14ac:dyDescent="0.3">
      <c r="B4" s="215"/>
      <c r="C4" s="216" t="s">
        <v>163</v>
      </c>
      <c r="D4" s="217" t="s">
        <v>109</v>
      </c>
      <c r="E4" s="218"/>
      <c r="F4" s="218"/>
      <c r="G4" s="218"/>
      <c r="H4" s="218"/>
      <c r="I4" s="219" t="s">
        <v>164</v>
      </c>
      <c r="J4" s="220" t="s">
        <v>165</v>
      </c>
      <c r="K4" s="221" t="s">
        <v>166</v>
      </c>
      <c r="L4" s="222" t="s">
        <v>167</v>
      </c>
      <c r="N4" s="223" t="s">
        <v>168</v>
      </c>
      <c r="P4" s="53"/>
    </row>
    <row r="5" spans="2:16" x14ac:dyDescent="0.3">
      <c r="B5" s="224"/>
      <c r="C5" s="225"/>
      <c r="D5" s="226" t="s">
        <v>169</v>
      </c>
      <c r="E5" s="220" t="s">
        <v>170</v>
      </c>
      <c r="F5" s="220" t="s">
        <v>171</v>
      </c>
      <c r="G5" s="220" t="s">
        <v>172</v>
      </c>
      <c r="H5" s="227" t="s">
        <v>173</v>
      </c>
      <c r="I5" s="228"/>
      <c r="J5" s="229"/>
      <c r="K5" s="230"/>
      <c r="L5" s="231"/>
      <c r="N5" s="232" t="s">
        <v>99</v>
      </c>
      <c r="O5" s="216" t="s">
        <v>174</v>
      </c>
      <c r="P5" s="233" t="s">
        <v>118</v>
      </c>
    </row>
    <row r="6" spans="2:16" ht="15.6" thickBot="1" x14ac:dyDescent="0.35">
      <c r="B6" s="234"/>
      <c r="C6" s="235"/>
      <c r="D6" s="236"/>
      <c r="E6" s="237"/>
      <c r="F6" s="237"/>
      <c r="G6" s="237"/>
      <c r="H6" s="237"/>
      <c r="I6" s="238"/>
      <c r="J6" s="237"/>
      <c r="K6" s="239"/>
      <c r="L6" s="240"/>
      <c r="N6" s="223"/>
      <c r="O6" s="241"/>
      <c r="P6" s="242" t="s">
        <v>164</v>
      </c>
    </row>
    <row r="7" spans="2:16" ht="15.6" thickTop="1" x14ac:dyDescent="0.3">
      <c r="B7" s="243">
        <v>201</v>
      </c>
      <c r="C7" s="244" t="s">
        <v>87</v>
      </c>
      <c r="D7" s="245"/>
      <c r="E7" s="246"/>
      <c r="F7" s="246"/>
      <c r="G7" s="246"/>
      <c r="H7" s="246"/>
      <c r="I7" s="247">
        <v>1</v>
      </c>
      <c r="J7" s="246">
        <v>3</v>
      </c>
      <c r="K7" s="248">
        <f t="shared" ref="K7:K71" si="0">I7/(I7+J7)</f>
        <v>0.25</v>
      </c>
      <c r="L7" s="249">
        <f>I7/$I$76</f>
        <v>3.0959752321981426E-3</v>
      </c>
      <c r="N7" s="250">
        <v>602</v>
      </c>
      <c r="O7" s="251">
        <v>1</v>
      </c>
      <c r="P7" s="252">
        <v>34</v>
      </c>
    </row>
    <row r="8" spans="2:16" x14ac:dyDescent="0.3">
      <c r="B8" s="253">
        <v>202</v>
      </c>
      <c r="C8" s="254" t="s">
        <v>88</v>
      </c>
      <c r="D8" s="255"/>
      <c r="E8" s="256"/>
      <c r="F8" s="256"/>
      <c r="G8" s="256"/>
      <c r="H8" s="256"/>
      <c r="I8" s="257">
        <v>4</v>
      </c>
      <c r="J8" s="256">
        <v>1</v>
      </c>
      <c r="K8" s="258">
        <f t="shared" si="0"/>
        <v>0.8</v>
      </c>
      <c r="L8" s="259">
        <f t="shared" ref="L8:L71" si="1">I8/$I$76</f>
        <v>1.238390092879257E-2</v>
      </c>
      <c r="N8" s="260">
        <v>402</v>
      </c>
      <c r="O8" s="225">
        <v>2</v>
      </c>
      <c r="P8" s="261">
        <v>33</v>
      </c>
    </row>
    <row r="9" spans="2:16" x14ac:dyDescent="0.3">
      <c r="B9" s="253">
        <v>203</v>
      </c>
      <c r="C9" s="254" t="s">
        <v>89</v>
      </c>
      <c r="D9" s="255"/>
      <c r="E9" s="256"/>
      <c r="F9" s="256"/>
      <c r="G9" s="256"/>
      <c r="H9" s="256"/>
      <c r="I9" s="257">
        <v>3</v>
      </c>
      <c r="J9" s="256">
        <v>1</v>
      </c>
      <c r="K9" s="258">
        <f t="shared" si="0"/>
        <v>0.75</v>
      </c>
      <c r="L9" s="259">
        <f t="shared" si="1"/>
        <v>9.2879256965944269E-3</v>
      </c>
      <c r="N9" s="262">
        <v>403</v>
      </c>
      <c r="O9" s="263">
        <v>3</v>
      </c>
      <c r="P9" s="264">
        <v>28</v>
      </c>
    </row>
    <row r="10" spans="2:16" x14ac:dyDescent="0.3">
      <c r="B10" s="253">
        <v>301</v>
      </c>
      <c r="C10" s="254" t="s">
        <v>90</v>
      </c>
      <c r="D10" s="255"/>
      <c r="E10" s="256"/>
      <c r="F10" s="256"/>
      <c r="G10" s="256"/>
      <c r="H10" s="256"/>
      <c r="I10" s="257">
        <v>0</v>
      </c>
      <c r="J10" s="256">
        <v>6</v>
      </c>
      <c r="K10" s="258">
        <f t="shared" si="0"/>
        <v>0</v>
      </c>
      <c r="L10" s="259">
        <f t="shared" si="1"/>
        <v>0</v>
      </c>
      <c r="N10" s="265">
        <v>1302</v>
      </c>
      <c r="O10" s="266">
        <v>4</v>
      </c>
      <c r="P10" s="267">
        <v>11</v>
      </c>
    </row>
    <row r="11" spans="2:16" x14ac:dyDescent="0.3">
      <c r="B11" s="253">
        <v>302</v>
      </c>
      <c r="C11" s="254" t="s">
        <v>91</v>
      </c>
      <c r="D11" s="255"/>
      <c r="E11" s="256"/>
      <c r="F11" s="256"/>
      <c r="G11" s="256"/>
      <c r="H11" s="256"/>
      <c r="I11" s="257">
        <f>8+1</f>
        <v>9</v>
      </c>
      <c r="J11" s="256">
        <f>0+0</f>
        <v>0</v>
      </c>
      <c r="K11" s="258">
        <f t="shared" si="0"/>
        <v>1</v>
      </c>
      <c r="L11" s="268">
        <f t="shared" si="1"/>
        <v>2.7863777089783281E-2</v>
      </c>
      <c r="N11" s="265">
        <v>302</v>
      </c>
      <c r="O11" s="266">
        <v>5</v>
      </c>
      <c r="P11" s="267">
        <v>9</v>
      </c>
    </row>
    <row r="12" spans="2:16" x14ac:dyDescent="0.3">
      <c r="B12" s="253">
        <v>303</v>
      </c>
      <c r="C12" s="254" t="s">
        <v>92</v>
      </c>
      <c r="D12" s="255"/>
      <c r="E12" s="256"/>
      <c r="F12" s="256"/>
      <c r="G12" s="256"/>
      <c r="H12" s="256"/>
      <c r="I12" s="257">
        <v>8</v>
      </c>
      <c r="J12" s="256">
        <v>0</v>
      </c>
      <c r="K12" s="258">
        <f t="shared" si="0"/>
        <v>1</v>
      </c>
      <c r="L12" s="259">
        <f t="shared" si="1"/>
        <v>2.4767801857585141E-2</v>
      </c>
      <c r="N12" s="269">
        <v>303</v>
      </c>
      <c r="O12" s="270">
        <v>6</v>
      </c>
      <c r="P12" s="271">
        <v>8</v>
      </c>
    </row>
    <row r="13" spans="2:16" x14ac:dyDescent="0.3">
      <c r="B13" s="253">
        <v>304</v>
      </c>
      <c r="C13" s="254" t="s">
        <v>93</v>
      </c>
      <c r="D13" s="255"/>
      <c r="E13" s="256"/>
      <c r="F13" s="256"/>
      <c r="G13" s="256"/>
      <c r="H13" s="256"/>
      <c r="I13" s="257">
        <v>6</v>
      </c>
      <c r="J13" s="256">
        <v>1</v>
      </c>
      <c r="K13" s="258">
        <f t="shared" si="0"/>
        <v>0.8571428571428571</v>
      </c>
      <c r="L13" s="259">
        <f t="shared" si="1"/>
        <v>1.8575851393188854E-2</v>
      </c>
      <c r="N13" s="253">
        <v>1006</v>
      </c>
      <c r="O13" s="254">
        <v>6</v>
      </c>
      <c r="P13" s="272">
        <v>8</v>
      </c>
    </row>
    <row r="14" spans="2:16" x14ac:dyDescent="0.3">
      <c r="B14" s="253">
        <v>305</v>
      </c>
      <c r="C14" s="254" t="s">
        <v>94</v>
      </c>
      <c r="D14" s="255"/>
      <c r="E14" s="256"/>
      <c r="F14" s="256"/>
      <c r="G14" s="256"/>
      <c r="H14" s="256"/>
      <c r="I14" s="257">
        <v>6</v>
      </c>
      <c r="J14" s="256">
        <v>2</v>
      </c>
      <c r="K14" s="258">
        <f t="shared" si="0"/>
        <v>0.75</v>
      </c>
      <c r="L14" s="259">
        <f t="shared" si="1"/>
        <v>1.8575851393188854E-2</v>
      </c>
      <c r="N14" s="253">
        <v>1102</v>
      </c>
      <c r="O14" s="254">
        <v>6</v>
      </c>
      <c r="P14" s="272">
        <v>8</v>
      </c>
    </row>
    <row r="15" spans="2:16" x14ac:dyDescent="0.3">
      <c r="B15" s="273">
        <v>306</v>
      </c>
      <c r="C15" s="274" t="s">
        <v>95</v>
      </c>
      <c r="D15" s="275"/>
      <c r="E15" s="276"/>
      <c r="F15" s="276"/>
      <c r="G15" s="276"/>
      <c r="H15" s="276"/>
      <c r="I15" s="277">
        <v>2</v>
      </c>
      <c r="J15" s="276">
        <v>2</v>
      </c>
      <c r="K15" s="278">
        <f t="shared" si="0"/>
        <v>0.5</v>
      </c>
      <c r="L15" s="279">
        <f t="shared" si="1"/>
        <v>6.1919504643962852E-3</v>
      </c>
      <c r="N15" s="280">
        <v>1202</v>
      </c>
      <c r="O15" s="281">
        <v>6</v>
      </c>
      <c r="P15" s="282">
        <v>8</v>
      </c>
    </row>
    <row r="16" spans="2:16" x14ac:dyDescent="0.3">
      <c r="B16" s="262">
        <v>401</v>
      </c>
      <c r="C16" s="263" t="s">
        <v>87</v>
      </c>
      <c r="D16" s="283"/>
      <c r="E16" s="284"/>
      <c r="F16" s="284"/>
      <c r="G16" s="284"/>
      <c r="H16" s="284"/>
      <c r="I16" s="285">
        <v>3</v>
      </c>
      <c r="J16" s="284">
        <v>1</v>
      </c>
      <c r="K16" s="286">
        <f t="shared" si="0"/>
        <v>0.75</v>
      </c>
      <c r="L16" s="287">
        <f t="shared" si="1"/>
        <v>9.2879256965944269E-3</v>
      </c>
      <c r="N16" s="262">
        <v>501</v>
      </c>
      <c r="O16" s="263">
        <v>10</v>
      </c>
      <c r="P16" s="264">
        <v>7</v>
      </c>
    </row>
    <row r="17" spans="2:16" x14ac:dyDescent="0.3">
      <c r="B17" s="253">
        <v>402</v>
      </c>
      <c r="C17" s="254" t="s">
        <v>88</v>
      </c>
      <c r="D17" s="255" t="s">
        <v>87</v>
      </c>
      <c r="E17" s="256" t="s">
        <v>89</v>
      </c>
      <c r="F17" s="256" t="s">
        <v>90</v>
      </c>
      <c r="G17" s="256" t="s">
        <v>91</v>
      </c>
      <c r="H17" s="256" t="s">
        <v>92</v>
      </c>
      <c r="I17" s="288">
        <f>4+5+3+5+6+8+2</f>
        <v>33</v>
      </c>
      <c r="J17" s="256">
        <f>0+0+1+1+2+0+0</f>
        <v>4</v>
      </c>
      <c r="K17" s="258">
        <f t="shared" si="0"/>
        <v>0.89189189189189189</v>
      </c>
      <c r="L17" s="289">
        <f t="shared" si="1"/>
        <v>0.1021671826625387</v>
      </c>
      <c r="N17" s="253">
        <v>604</v>
      </c>
      <c r="O17" s="254">
        <v>10</v>
      </c>
      <c r="P17" s="272">
        <v>7</v>
      </c>
    </row>
    <row r="18" spans="2:16" x14ac:dyDescent="0.3">
      <c r="B18" s="253">
        <v>403</v>
      </c>
      <c r="C18" s="254" t="s">
        <v>89</v>
      </c>
      <c r="D18" s="255" t="s">
        <v>90</v>
      </c>
      <c r="E18" s="256" t="s">
        <v>91</v>
      </c>
      <c r="F18" s="256" t="s">
        <v>92</v>
      </c>
      <c r="G18" s="256"/>
      <c r="H18" s="256"/>
      <c r="I18" s="288">
        <f>4+6+8+8+2</f>
        <v>28</v>
      </c>
      <c r="J18" s="256">
        <f>0+0+0+0+0</f>
        <v>0</v>
      </c>
      <c r="K18" s="258">
        <f t="shared" si="0"/>
        <v>1</v>
      </c>
      <c r="L18" s="289">
        <f t="shared" si="1"/>
        <v>8.6687306501547989E-2</v>
      </c>
      <c r="N18" s="253">
        <v>802</v>
      </c>
      <c r="O18" s="254">
        <v>10</v>
      </c>
      <c r="P18" s="272">
        <v>7</v>
      </c>
    </row>
    <row r="19" spans="2:16" x14ac:dyDescent="0.3">
      <c r="B19" s="253">
        <v>404</v>
      </c>
      <c r="C19" s="254" t="s">
        <v>90</v>
      </c>
      <c r="D19" s="255"/>
      <c r="E19" s="256"/>
      <c r="F19" s="256"/>
      <c r="G19" s="256"/>
      <c r="H19" s="256"/>
      <c r="I19" s="257">
        <v>4</v>
      </c>
      <c r="J19" s="256">
        <v>2</v>
      </c>
      <c r="K19" s="258">
        <f t="shared" si="0"/>
        <v>0.66666666666666663</v>
      </c>
      <c r="L19" s="259">
        <f t="shared" si="1"/>
        <v>1.238390092879257E-2</v>
      </c>
      <c r="N19" s="290">
        <v>904</v>
      </c>
      <c r="O19" s="291">
        <v>10</v>
      </c>
      <c r="P19" s="292">
        <v>7</v>
      </c>
    </row>
    <row r="20" spans="2:16" x14ac:dyDescent="0.3">
      <c r="B20" s="253">
        <v>405</v>
      </c>
      <c r="C20" s="254" t="s">
        <v>91</v>
      </c>
      <c r="D20" s="255"/>
      <c r="E20" s="256"/>
      <c r="F20" s="256"/>
      <c r="G20" s="256"/>
      <c r="H20" s="256"/>
      <c r="I20" s="257">
        <v>0</v>
      </c>
      <c r="J20" s="256">
        <v>0</v>
      </c>
      <c r="K20" s="258" t="e">
        <f t="shared" si="0"/>
        <v>#DIV/0!</v>
      </c>
      <c r="L20" s="259">
        <f t="shared" si="1"/>
        <v>0</v>
      </c>
      <c r="N20" s="262">
        <v>304</v>
      </c>
      <c r="O20" s="263">
        <v>14</v>
      </c>
      <c r="P20" s="293">
        <v>6</v>
      </c>
    </row>
    <row r="21" spans="2:16" x14ac:dyDescent="0.3">
      <c r="B21" s="253">
        <v>406</v>
      </c>
      <c r="C21" s="254" t="s">
        <v>92</v>
      </c>
      <c r="D21" s="255"/>
      <c r="E21" s="256"/>
      <c r="F21" s="256"/>
      <c r="G21" s="256"/>
      <c r="H21" s="256"/>
      <c r="I21" s="257">
        <v>0</v>
      </c>
      <c r="J21" s="256">
        <v>0</v>
      </c>
      <c r="K21" s="258" t="e">
        <f t="shared" si="0"/>
        <v>#DIV/0!</v>
      </c>
      <c r="L21" s="259">
        <f t="shared" si="1"/>
        <v>0</v>
      </c>
      <c r="N21" s="253">
        <v>305</v>
      </c>
      <c r="O21" s="254">
        <v>14</v>
      </c>
      <c r="P21" s="272">
        <v>6</v>
      </c>
    </row>
    <row r="22" spans="2:16" x14ac:dyDescent="0.3">
      <c r="B22" s="253">
        <v>501</v>
      </c>
      <c r="C22" s="254" t="s">
        <v>93</v>
      </c>
      <c r="D22" s="255"/>
      <c r="E22" s="256"/>
      <c r="F22" s="256"/>
      <c r="G22" s="256"/>
      <c r="H22" s="256"/>
      <c r="I22" s="257">
        <v>7</v>
      </c>
      <c r="J22" s="256">
        <v>0</v>
      </c>
      <c r="K22" s="258">
        <f t="shared" si="0"/>
        <v>1</v>
      </c>
      <c r="L22" s="259">
        <f t="shared" si="1"/>
        <v>2.1671826625386997E-2</v>
      </c>
      <c r="N22" s="253">
        <v>801</v>
      </c>
      <c r="O22" s="254">
        <v>14</v>
      </c>
      <c r="P22" s="294">
        <v>6</v>
      </c>
    </row>
    <row r="23" spans="2:16" x14ac:dyDescent="0.3">
      <c r="B23" s="253">
        <v>502</v>
      </c>
      <c r="C23" s="254" t="s">
        <v>94</v>
      </c>
      <c r="D23" s="255"/>
      <c r="E23" s="256"/>
      <c r="F23" s="256"/>
      <c r="G23" s="256"/>
      <c r="H23" s="256"/>
      <c r="I23" s="257">
        <v>0</v>
      </c>
      <c r="J23" s="256">
        <v>8</v>
      </c>
      <c r="K23" s="258">
        <f t="shared" si="0"/>
        <v>0</v>
      </c>
      <c r="L23" s="259">
        <f t="shared" si="1"/>
        <v>0</v>
      </c>
      <c r="N23" s="253">
        <v>1004</v>
      </c>
      <c r="O23" s="254">
        <v>14</v>
      </c>
      <c r="P23" s="294">
        <v>6</v>
      </c>
    </row>
    <row r="24" spans="2:16" x14ac:dyDescent="0.3">
      <c r="B24" s="290">
        <v>503</v>
      </c>
      <c r="C24" s="291" t="s">
        <v>95</v>
      </c>
      <c r="D24" s="295"/>
      <c r="E24" s="296"/>
      <c r="F24" s="296"/>
      <c r="G24" s="296"/>
      <c r="H24" s="296"/>
      <c r="I24" s="297">
        <v>2</v>
      </c>
      <c r="J24" s="296">
        <v>2</v>
      </c>
      <c r="K24" s="298">
        <f t="shared" si="0"/>
        <v>0.5</v>
      </c>
      <c r="L24" s="299">
        <f t="shared" si="1"/>
        <v>6.1919504643962852E-3</v>
      </c>
      <c r="N24" s="253">
        <v>1005</v>
      </c>
      <c r="O24" s="254">
        <v>14</v>
      </c>
      <c r="P24" s="294">
        <v>6</v>
      </c>
    </row>
    <row r="25" spans="2:16" x14ac:dyDescent="0.3">
      <c r="B25" s="269">
        <v>504</v>
      </c>
      <c r="C25" s="270" t="s">
        <v>87</v>
      </c>
      <c r="D25" s="300"/>
      <c r="E25" s="301"/>
      <c r="F25" s="301"/>
      <c r="G25" s="301"/>
      <c r="H25" s="301"/>
      <c r="I25" s="302">
        <v>4</v>
      </c>
      <c r="J25" s="301">
        <v>0</v>
      </c>
      <c r="K25" s="303">
        <f t="shared" si="0"/>
        <v>1</v>
      </c>
      <c r="L25" s="304">
        <f t="shared" si="1"/>
        <v>1.238390092879257E-2</v>
      </c>
      <c r="N25" s="253">
        <v>1101</v>
      </c>
      <c r="O25" s="254">
        <v>14</v>
      </c>
      <c r="P25" s="294">
        <v>6</v>
      </c>
    </row>
    <row r="26" spans="2:16" x14ac:dyDescent="0.3">
      <c r="B26" s="253">
        <v>505</v>
      </c>
      <c r="C26" s="254" t="s">
        <v>88</v>
      </c>
      <c r="D26" s="255"/>
      <c r="E26" s="256"/>
      <c r="F26" s="256"/>
      <c r="G26" s="256"/>
      <c r="H26" s="256"/>
      <c r="I26" s="257">
        <v>4</v>
      </c>
      <c r="J26" s="256">
        <v>1</v>
      </c>
      <c r="K26" s="258">
        <f t="shared" si="0"/>
        <v>0.8</v>
      </c>
      <c r="L26" s="259">
        <f t="shared" si="1"/>
        <v>1.238390092879257E-2</v>
      </c>
      <c r="N26" s="290">
        <v>1201</v>
      </c>
      <c r="O26" s="291">
        <v>14</v>
      </c>
      <c r="P26" s="292">
        <v>6</v>
      </c>
    </row>
    <row r="27" spans="2:16" x14ac:dyDescent="0.3">
      <c r="B27" s="253">
        <v>506</v>
      </c>
      <c r="C27" s="254" t="s">
        <v>89</v>
      </c>
      <c r="D27" s="255"/>
      <c r="E27" s="256"/>
      <c r="F27" s="256"/>
      <c r="G27" s="256"/>
      <c r="H27" s="256"/>
      <c r="I27" s="257">
        <v>4</v>
      </c>
      <c r="J27" s="256">
        <v>0</v>
      </c>
      <c r="K27" s="258">
        <f t="shared" si="0"/>
        <v>1</v>
      </c>
      <c r="L27" s="259">
        <f t="shared" si="1"/>
        <v>1.238390092879257E-2</v>
      </c>
      <c r="N27" s="269">
        <v>902</v>
      </c>
      <c r="O27" s="270">
        <v>20</v>
      </c>
      <c r="P27" s="305">
        <v>5</v>
      </c>
    </row>
    <row r="28" spans="2:16" x14ac:dyDescent="0.3">
      <c r="B28" s="253">
        <v>601</v>
      </c>
      <c r="C28" s="254" t="s">
        <v>90</v>
      </c>
      <c r="D28" s="255"/>
      <c r="E28" s="256"/>
      <c r="F28" s="256"/>
      <c r="G28" s="256"/>
      <c r="H28" s="256"/>
      <c r="I28" s="257">
        <v>0</v>
      </c>
      <c r="J28" s="256">
        <v>6</v>
      </c>
      <c r="K28" s="258">
        <f t="shared" si="0"/>
        <v>0</v>
      </c>
      <c r="L28" s="259">
        <f t="shared" si="1"/>
        <v>0</v>
      </c>
      <c r="N28" s="253">
        <v>903</v>
      </c>
      <c r="O28" s="254">
        <v>20</v>
      </c>
      <c r="P28" s="294">
        <v>5</v>
      </c>
    </row>
    <row r="29" spans="2:16" x14ac:dyDescent="0.3">
      <c r="B29" s="253">
        <v>602</v>
      </c>
      <c r="C29" s="254" t="s">
        <v>91</v>
      </c>
      <c r="D29" s="255" t="s">
        <v>92</v>
      </c>
      <c r="E29" s="256" t="s">
        <v>93</v>
      </c>
      <c r="F29" s="256" t="s">
        <v>94</v>
      </c>
      <c r="G29" s="256" t="s">
        <v>95</v>
      </c>
      <c r="H29" s="256"/>
      <c r="I29" s="288">
        <f>8+7+7+8+4</f>
        <v>34</v>
      </c>
      <c r="J29" s="256">
        <f>0+0+0+0</f>
        <v>0</v>
      </c>
      <c r="K29" s="258">
        <f t="shared" si="0"/>
        <v>1</v>
      </c>
      <c r="L29" s="289">
        <f t="shared" si="1"/>
        <v>0.10526315789473684</v>
      </c>
      <c r="N29" s="253">
        <v>1002</v>
      </c>
      <c r="O29" s="254">
        <v>20</v>
      </c>
      <c r="P29" s="294">
        <v>5</v>
      </c>
    </row>
    <row r="30" spans="2:16" x14ac:dyDescent="0.3">
      <c r="B30" s="253">
        <v>603</v>
      </c>
      <c r="C30" s="254" t="s">
        <v>92</v>
      </c>
      <c r="D30" s="255"/>
      <c r="E30" s="256"/>
      <c r="F30" s="256"/>
      <c r="G30" s="256"/>
      <c r="H30" s="256"/>
      <c r="I30" s="257">
        <v>0</v>
      </c>
      <c r="J30" s="256">
        <v>0</v>
      </c>
      <c r="K30" s="258" t="e">
        <f t="shared" si="0"/>
        <v>#DIV/0!</v>
      </c>
      <c r="L30" s="259">
        <f t="shared" si="1"/>
        <v>0</v>
      </c>
      <c r="N30" s="253">
        <v>1204</v>
      </c>
      <c r="O30" s="254">
        <v>20</v>
      </c>
      <c r="P30" s="294">
        <v>5</v>
      </c>
    </row>
    <row r="31" spans="2:16" x14ac:dyDescent="0.3">
      <c r="B31" s="253">
        <v>604</v>
      </c>
      <c r="C31" s="254" t="s">
        <v>93</v>
      </c>
      <c r="D31" s="255"/>
      <c r="E31" s="256"/>
      <c r="F31" s="256"/>
      <c r="G31" s="256"/>
      <c r="H31" s="256"/>
      <c r="I31" s="257">
        <v>7</v>
      </c>
      <c r="J31" s="256">
        <v>0</v>
      </c>
      <c r="K31" s="258">
        <f t="shared" si="0"/>
        <v>1</v>
      </c>
      <c r="L31" s="259">
        <f t="shared" si="1"/>
        <v>2.1671826625386997E-2</v>
      </c>
      <c r="N31" s="253">
        <v>1301</v>
      </c>
      <c r="O31" s="254">
        <v>20</v>
      </c>
      <c r="P31" s="294">
        <v>5</v>
      </c>
    </row>
    <row r="32" spans="2:16" x14ac:dyDescent="0.3">
      <c r="B32" s="253">
        <v>605</v>
      </c>
      <c r="C32" s="254" t="s">
        <v>94</v>
      </c>
      <c r="D32" s="255"/>
      <c r="E32" s="256"/>
      <c r="F32" s="256"/>
      <c r="G32" s="256"/>
      <c r="H32" s="256"/>
      <c r="I32" s="257">
        <v>4</v>
      </c>
      <c r="J32" s="256">
        <v>4</v>
      </c>
      <c r="K32" s="258">
        <f t="shared" si="0"/>
        <v>0.5</v>
      </c>
      <c r="L32" s="259">
        <f t="shared" si="1"/>
        <v>1.238390092879257E-2</v>
      </c>
      <c r="N32" s="290">
        <v>1306</v>
      </c>
      <c r="O32" s="291">
        <v>20</v>
      </c>
      <c r="P32" s="292">
        <v>5</v>
      </c>
    </row>
    <row r="33" spans="2:16" x14ac:dyDescent="0.3">
      <c r="B33" s="280">
        <v>606</v>
      </c>
      <c r="C33" s="281" t="s">
        <v>95</v>
      </c>
      <c r="D33" s="306"/>
      <c r="E33" s="307"/>
      <c r="F33" s="307"/>
      <c r="G33" s="307"/>
      <c r="H33" s="307"/>
      <c r="I33" s="308">
        <v>4</v>
      </c>
      <c r="J33" s="307">
        <v>0</v>
      </c>
      <c r="K33" s="309">
        <f t="shared" si="0"/>
        <v>1</v>
      </c>
      <c r="L33" s="310">
        <f t="shared" si="1"/>
        <v>1.238390092879257E-2</v>
      </c>
      <c r="N33" s="262">
        <v>202</v>
      </c>
      <c r="O33" s="263">
        <v>30</v>
      </c>
      <c r="P33" s="293">
        <v>4</v>
      </c>
    </row>
    <row r="34" spans="2:16" x14ac:dyDescent="0.3">
      <c r="B34" s="262">
        <v>701</v>
      </c>
      <c r="C34" s="263" t="s">
        <v>87</v>
      </c>
      <c r="D34" s="283"/>
      <c r="E34" s="284"/>
      <c r="F34" s="284"/>
      <c r="G34" s="284"/>
      <c r="H34" s="284"/>
      <c r="I34" s="285">
        <v>3</v>
      </c>
      <c r="J34" s="284">
        <v>1</v>
      </c>
      <c r="K34" s="286">
        <f t="shared" si="0"/>
        <v>0.75</v>
      </c>
      <c r="L34" s="287">
        <f t="shared" si="1"/>
        <v>9.2879256965944269E-3</v>
      </c>
      <c r="N34" s="253">
        <v>404</v>
      </c>
      <c r="O34" s="254">
        <v>30</v>
      </c>
      <c r="P34" s="272">
        <v>4</v>
      </c>
    </row>
    <row r="35" spans="2:16" x14ac:dyDescent="0.3">
      <c r="B35" s="253">
        <v>702</v>
      </c>
      <c r="C35" s="254" t="s">
        <v>88</v>
      </c>
      <c r="D35" s="255"/>
      <c r="E35" s="256"/>
      <c r="F35" s="256"/>
      <c r="G35" s="256"/>
      <c r="H35" s="256"/>
      <c r="I35" s="257">
        <v>0</v>
      </c>
      <c r="J35" s="256">
        <v>5</v>
      </c>
      <c r="K35" s="258">
        <f t="shared" si="0"/>
        <v>0</v>
      </c>
      <c r="L35" s="259">
        <f t="shared" si="1"/>
        <v>0</v>
      </c>
      <c r="N35" s="253">
        <v>504</v>
      </c>
      <c r="O35" s="254">
        <v>30</v>
      </c>
      <c r="P35" s="272">
        <v>4</v>
      </c>
    </row>
    <row r="36" spans="2:16" x14ac:dyDescent="0.3">
      <c r="B36" s="253">
        <v>703</v>
      </c>
      <c r="C36" s="254" t="s">
        <v>89</v>
      </c>
      <c r="D36" s="255"/>
      <c r="E36" s="256"/>
      <c r="F36" s="256"/>
      <c r="G36" s="256"/>
      <c r="H36" s="256"/>
      <c r="I36" s="257">
        <v>3</v>
      </c>
      <c r="J36" s="256">
        <v>1</v>
      </c>
      <c r="K36" s="258">
        <f t="shared" si="0"/>
        <v>0.75</v>
      </c>
      <c r="L36" s="259">
        <f t="shared" si="1"/>
        <v>9.2879256965944269E-3</v>
      </c>
      <c r="N36" s="253">
        <v>505</v>
      </c>
      <c r="O36" s="254">
        <v>30</v>
      </c>
      <c r="P36" s="272">
        <v>4</v>
      </c>
    </row>
    <row r="37" spans="2:16" x14ac:dyDescent="0.3">
      <c r="B37" s="253">
        <v>704</v>
      </c>
      <c r="C37" s="254" t="s">
        <v>90</v>
      </c>
      <c r="D37" s="255"/>
      <c r="E37" s="256"/>
      <c r="F37" s="256"/>
      <c r="G37" s="256"/>
      <c r="H37" s="256"/>
      <c r="I37" s="257">
        <v>0</v>
      </c>
      <c r="J37" s="256">
        <v>0</v>
      </c>
      <c r="K37" s="258" t="e">
        <f t="shared" si="0"/>
        <v>#DIV/0!</v>
      </c>
      <c r="L37" s="259">
        <f t="shared" si="1"/>
        <v>0</v>
      </c>
      <c r="N37" s="253">
        <v>506</v>
      </c>
      <c r="O37" s="254">
        <v>30</v>
      </c>
      <c r="P37" s="272">
        <v>4</v>
      </c>
    </row>
    <row r="38" spans="2:16" x14ac:dyDescent="0.3">
      <c r="B38" s="253">
        <v>705</v>
      </c>
      <c r="C38" s="254" t="s">
        <v>91</v>
      </c>
      <c r="D38" s="255"/>
      <c r="E38" s="256"/>
      <c r="F38" s="256"/>
      <c r="G38" s="256"/>
      <c r="H38" s="256"/>
      <c r="I38" s="257">
        <v>0</v>
      </c>
      <c r="J38" s="256">
        <v>8</v>
      </c>
      <c r="K38" s="258">
        <f t="shared" si="0"/>
        <v>0</v>
      </c>
      <c r="L38" s="259">
        <f t="shared" si="1"/>
        <v>0</v>
      </c>
      <c r="N38" s="253">
        <v>605</v>
      </c>
      <c r="O38" s="254">
        <v>30</v>
      </c>
      <c r="P38" s="272">
        <v>4</v>
      </c>
    </row>
    <row r="39" spans="2:16" x14ac:dyDescent="0.3">
      <c r="B39" s="253">
        <v>706</v>
      </c>
      <c r="C39" s="254" t="s">
        <v>92</v>
      </c>
      <c r="D39" s="255"/>
      <c r="E39" s="256"/>
      <c r="F39" s="256"/>
      <c r="G39" s="256"/>
      <c r="H39" s="256"/>
      <c r="I39" s="257">
        <v>1</v>
      </c>
      <c r="J39" s="256">
        <v>7</v>
      </c>
      <c r="K39" s="258">
        <f t="shared" si="0"/>
        <v>0.125</v>
      </c>
      <c r="L39" s="259">
        <f t="shared" si="1"/>
        <v>3.0959752321981426E-3</v>
      </c>
      <c r="N39" s="311">
        <v>606</v>
      </c>
      <c r="O39" s="312">
        <v>30</v>
      </c>
      <c r="P39" s="313">
        <v>4</v>
      </c>
    </row>
    <row r="40" spans="2:16" x14ac:dyDescent="0.3">
      <c r="B40" s="253">
        <v>801</v>
      </c>
      <c r="C40" s="254" t="s">
        <v>93</v>
      </c>
      <c r="D40" s="255"/>
      <c r="E40" s="256"/>
      <c r="F40" s="256"/>
      <c r="G40" s="256"/>
      <c r="H40" s="256"/>
      <c r="I40" s="257">
        <f>5+1</f>
        <v>6</v>
      </c>
      <c r="J40" s="256">
        <f>2+0</f>
        <v>2</v>
      </c>
      <c r="K40" s="258">
        <f t="shared" si="0"/>
        <v>0.75</v>
      </c>
      <c r="L40" s="259">
        <f t="shared" si="1"/>
        <v>1.8575851393188854E-2</v>
      </c>
      <c r="N40" s="311">
        <v>803</v>
      </c>
      <c r="O40" s="312">
        <v>30</v>
      </c>
      <c r="P40" s="313">
        <v>4</v>
      </c>
    </row>
    <row r="41" spans="2:16" x14ac:dyDescent="0.3">
      <c r="B41" s="253">
        <v>802</v>
      </c>
      <c r="C41" s="254" t="s">
        <v>94</v>
      </c>
      <c r="D41" s="255"/>
      <c r="E41" s="256"/>
      <c r="F41" s="256"/>
      <c r="G41" s="256"/>
      <c r="H41" s="256"/>
      <c r="I41" s="257">
        <v>7</v>
      </c>
      <c r="J41" s="256">
        <v>1</v>
      </c>
      <c r="K41" s="258">
        <f t="shared" si="0"/>
        <v>0.875</v>
      </c>
      <c r="L41" s="259">
        <f t="shared" si="1"/>
        <v>2.1671826625386997E-2</v>
      </c>
      <c r="N41" s="253">
        <v>806</v>
      </c>
      <c r="O41" s="254">
        <v>30</v>
      </c>
      <c r="P41" s="272">
        <v>4</v>
      </c>
    </row>
    <row r="42" spans="2:16" x14ac:dyDescent="0.3">
      <c r="B42" s="280">
        <v>803</v>
      </c>
      <c r="C42" s="281" t="s">
        <v>95</v>
      </c>
      <c r="D42" s="306"/>
      <c r="E42" s="307"/>
      <c r="F42" s="307"/>
      <c r="G42" s="307"/>
      <c r="H42" s="307"/>
      <c r="I42" s="308">
        <v>4</v>
      </c>
      <c r="J42" s="307">
        <v>0</v>
      </c>
      <c r="K42" s="309">
        <f t="shared" si="0"/>
        <v>1</v>
      </c>
      <c r="L42" s="310">
        <f t="shared" si="1"/>
        <v>1.238390092879257E-2</v>
      </c>
      <c r="N42" s="290">
        <v>1303</v>
      </c>
      <c r="O42" s="291">
        <v>30</v>
      </c>
      <c r="P42" s="314">
        <v>4</v>
      </c>
    </row>
    <row r="43" spans="2:16" x14ac:dyDescent="0.3">
      <c r="B43" s="262">
        <v>804</v>
      </c>
      <c r="C43" s="263" t="s">
        <v>87</v>
      </c>
      <c r="D43" s="283"/>
      <c r="E43" s="284"/>
      <c r="F43" s="284"/>
      <c r="G43" s="284"/>
      <c r="H43" s="284"/>
      <c r="I43" s="285">
        <v>0</v>
      </c>
      <c r="J43" s="284">
        <v>4</v>
      </c>
      <c r="K43" s="286">
        <f t="shared" si="0"/>
        <v>0</v>
      </c>
      <c r="L43" s="287">
        <f t="shared" si="1"/>
        <v>0</v>
      </c>
      <c r="N43" s="262">
        <v>203</v>
      </c>
      <c r="O43" s="263">
        <v>38</v>
      </c>
      <c r="P43" s="264">
        <v>3</v>
      </c>
    </row>
    <row r="44" spans="2:16" x14ac:dyDescent="0.3">
      <c r="B44" s="253">
        <v>805</v>
      </c>
      <c r="C44" s="254" t="s">
        <v>88</v>
      </c>
      <c r="D44" s="255"/>
      <c r="E44" s="256"/>
      <c r="F44" s="256"/>
      <c r="G44" s="256"/>
      <c r="H44" s="256"/>
      <c r="I44" s="257">
        <v>1</v>
      </c>
      <c r="J44" s="256">
        <v>4</v>
      </c>
      <c r="K44" s="258">
        <f t="shared" si="0"/>
        <v>0.2</v>
      </c>
      <c r="L44" s="259">
        <f t="shared" si="1"/>
        <v>3.0959752321981426E-3</v>
      </c>
      <c r="N44" s="253">
        <v>401</v>
      </c>
      <c r="O44" s="254">
        <v>38</v>
      </c>
      <c r="P44" s="272">
        <v>3</v>
      </c>
    </row>
    <row r="45" spans="2:16" x14ac:dyDescent="0.3">
      <c r="B45" s="253">
        <v>806</v>
      </c>
      <c r="C45" s="254" t="s">
        <v>89</v>
      </c>
      <c r="D45" s="255"/>
      <c r="E45" s="256"/>
      <c r="F45" s="256"/>
      <c r="G45" s="256"/>
      <c r="H45" s="256"/>
      <c r="I45" s="257">
        <v>4</v>
      </c>
      <c r="J45" s="256">
        <v>0</v>
      </c>
      <c r="K45" s="258">
        <f t="shared" si="0"/>
        <v>1</v>
      </c>
      <c r="L45" s="259">
        <f t="shared" si="1"/>
        <v>1.238390092879257E-2</v>
      </c>
      <c r="N45" s="253">
        <v>701</v>
      </c>
      <c r="O45" s="254">
        <v>38</v>
      </c>
      <c r="P45" s="272">
        <v>3</v>
      </c>
    </row>
    <row r="46" spans="2:16" x14ac:dyDescent="0.3">
      <c r="B46" s="253">
        <v>901</v>
      </c>
      <c r="C46" s="254" t="s">
        <v>90</v>
      </c>
      <c r="D46" s="255"/>
      <c r="E46" s="256"/>
      <c r="F46" s="256"/>
      <c r="G46" s="256"/>
      <c r="H46" s="256"/>
      <c r="I46" s="257">
        <v>0</v>
      </c>
      <c r="J46" s="256">
        <v>0</v>
      </c>
      <c r="K46" s="258" t="e">
        <f t="shared" si="0"/>
        <v>#DIV/0!</v>
      </c>
      <c r="L46" s="259">
        <f t="shared" si="1"/>
        <v>0</v>
      </c>
      <c r="N46" s="253">
        <v>703</v>
      </c>
      <c r="O46" s="254">
        <v>38</v>
      </c>
      <c r="P46" s="272">
        <v>3</v>
      </c>
    </row>
    <row r="47" spans="2:16" x14ac:dyDescent="0.3">
      <c r="B47" s="253">
        <v>902</v>
      </c>
      <c r="C47" s="254" t="s">
        <v>91</v>
      </c>
      <c r="D47" s="255"/>
      <c r="E47" s="256"/>
      <c r="F47" s="256"/>
      <c r="G47" s="256"/>
      <c r="H47" s="256"/>
      <c r="I47" s="257">
        <v>5</v>
      </c>
      <c r="J47" s="256">
        <v>3</v>
      </c>
      <c r="K47" s="258">
        <f t="shared" si="0"/>
        <v>0.625</v>
      </c>
      <c r="L47" s="259">
        <f t="shared" si="1"/>
        <v>1.5479876160990712E-2</v>
      </c>
      <c r="N47" s="253">
        <v>905</v>
      </c>
      <c r="O47" s="254">
        <v>38</v>
      </c>
      <c r="P47" s="272">
        <v>3</v>
      </c>
    </row>
    <row r="48" spans="2:16" x14ac:dyDescent="0.3">
      <c r="B48" s="253">
        <v>903</v>
      </c>
      <c r="C48" s="254" t="s">
        <v>92</v>
      </c>
      <c r="D48" s="255"/>
      <c r="E48" s="256"/>
      <c r="F48" s="256"/>
      <c r="G48" s="256"/>
      <c r="H48" s="256"/>
      <c r="I48" s="257">
        <v>5</v>
      </c>
      <c r="J48" s="256">
        <v>3</v>
      </c>
      <c r="K48" s="258">
        <f t="shared" si="0"/>
        <v>0.625</v>
      </c>
      <c r="L48" s="259">
        <f t="shared" si="1"/>
        <v>1.5479876160990712E-2</v>
      </c>
      <c r="N48" s="311">
        <v>1103</v>
      </c>
      <c r="O48" s="312">
        <v>38</v>
      </c>
      <c r="P48" s="313">
        <v>3</v>
      </c>
    </row>
    <row r="49" spans="2:16" x14ac:dyDescent="0.3">
      <c r="B49" s="253">
        <v>904</v>
      </c>
      <c r="C49" s="254" t="s">
        <v>93</v>
      </c>
      <c r="D49" s="255"/>
      <c r="E49" s="256"/>
      <c r="F49" s="256"/>
      <c r="G49" s="256"/>
      <c r="H49" s="256"/>
      <c r="I49" s="257">
        <v>7</v>
      </c>
      <c r="J49" s="256">
        <v>0</v>
      </c>
      <c r="K49" s="258">
        <f t="shared" si="0"/>
        <v>1</v>
      </c>
      <c r="L49" s="259">
        <f t="shared" si="1"/>
        <v>2.1671826625386997E-2</v>
      </c>
      <c r="N49" s="253">
        <v>1104</v>
      </c>
      <c r="O49" s="254">
        <v>38</v>
      </c>
      <c r="P49" s="272">
        <v>3</v>
      </c>
    </row>
    <row r="50" spans="2:16" x14ac:dyDescent="0.3">
      <c r="B50" s="253">
        <v>905</v>
      </c>
      <c r="C50" s="254" t="s">
        <v>94</v>
      </c>
      <c r="D50" s="255"/>
      <c r="E50" s="256"/>
      <c r="F50" s="256"/>
      <c r="G50" s="256"/>
      <c r="H50" s="256"/>
      <c r="I50" s="257">
        <v>3</v>
      </c>
      <c r="J50" s="256">
        <v>5</v>
      </c>
      <c r="K50" s="258">
        <f t="shared" si="0"/>
        <v>0.375</v>
      </c>
      <c r="L50" s="259">
        <f t="shared" si="1"/>
        <v>9.2879256965944269E-3</v>
      </c>
      <c r="N50" s="290">
        <v>1304</v>
      </c>
      <c r="O50" s="281">
        <v>38</v>
      </c>
      <c r="P50" s="314">
        <v>3</v>
      </c>
    </row>
    <row r="51" spans="2:16" x14ac:dyDescent="0.3">
      <c r="B51" s="290">
        <v>906</v>
      </c>
      <c r="C51" s="291" t="s">
        <v>95</v>
      </c>
      <c r="D51" s="295"/>
      <c r="E51" s="296"/>
      <c r="F51" s="296"/>
      <c r="G51" s="296"/>
      <c r="H51" s="296"/>
      <c r="I51" s="297">
        <v>2</v>
      </c>
      <c r="J51" s="296">
        <v>2</v>
      </c>
      <c r="K51" s="298">
        <f t="shared" si="0"/>
        <v>0.5</v>
      </c>
      <c r="L51" s="299">
        <f t="shared" si="1"/>
        <v>6.1919504643962852E-3</v>
      </c>
      <c r="N51" s="315">
        <v>306</v>
      </c>
      <c r="O51" s="316">
        <v>42</v>
      </c>
      <c r="P51" s="317">
        <v>2</v>
      </c>
    </row>
    <row r="52" spans="2:16" x14ac:dyDescent="0.3">
      <c r="B52" s="269">
        <v>1001</v>
      </c>
      <c r="C52" s="270" t="s">
        <v>87</v>
      </c>
      <c r="D52" s="300"/>
      <c r="E52" s="301"/>
      <c r="F52" s="301"/>
      <c r="G52" s="301"/>
      <c r="H52" s="301"/>
      <c r="I52" s="302">
        <v>0</v>
      </c>
      <c r="J52" s="301">
        <v>4</v>
      </c>
      <c r="K52" s="303">
        <f t="shared" si="0"/>
        <v>0</v>
      </c>
      <c r="L52" s="304">
        <f t="shared" si="1"/>
        <v>0</v>
      </c>
      <c r="N52" s="311">
        <v>503</v>
      </c>
      <c r="O52" s="312">
        <v>42</v>
      </c>
      <c r="P52" s="313">
        <v>2</v>
      </c>
    </row>
    <row r="53" spans="2:16" x14ac:dyDescent="0.3">
      <c r="B53" s="253">
        <v>1002</v>
      </c>
      <c r="C53" s="254" t="s">
        <v>88</v>
      </c>
      <c r="D53" s="255"/>
      <c r="E53" s="256"/>
      <c r="F53" s="256"/>
      <c r="G53" s="256"/>
      <c r="H53" s="256"/>
      <c r="I53" s="257">
        <v>5</v>
      </c>
      <c r="J53" s="256">
        <v>0</v>
      </c>
      <c r="K53" s="258">
        <f t="shared" si="0"/>
        <v>1</v>
      </c>
      <c r="L53" s="259">
        <f t="shared" si="1"/>
        <v>1.5479876160990712E-2</v>
      </c>
      <c r="N53" s="318">
        <v>906</v>
      </c>
      <c r="O53" s="319">
        <v>42</v>
      </c>
      <c r="P53" s="320">
        <v>2</v>
      </c>
    </row>
    <row r="54" spans="2:16" x14ac:dyDescent="0.3">
      <c r="B54" s="253">
        <v>1003</v>
      </c>
      <c r="C54" s="254" t="s">
        <v>89</v>
      </c>
      <c r="D54" s="255"/>
      <c r="E54" s="256"/>
      <c r="F54" s="256"/>
      <c r="G54" s="256"/>
      <c r="H54" s="256"/>
      <c r="I54" s="257">
        <v>0</v>
      </c>
      <c r="J54" s="256">
        <v>4</v>
      </c>
      <c r="K54" s="258">
        <f t="shared" si="0"/>
        <v>0</v>
      </c>
      <c r="L54" s="259">
        <f t="shared" si="1"/>
        <v>0</v>
      </c>
      <c r="N54" s="280">
        <v>1105</v>
      </c>
      <c r="O54" s="281">
        <v>42</v>
      </c>
      <c r="P54" s="282">
        <v>2</v>
      </c>
    </row>
    <row r="55" spans="2:16" x14ac:dyDescent="0.3">
      <c r="B55" s="253">
        <v>1004</v>
      </c>
      <c r="C55" s="254" t="s">
        <v>90</v>
      </c>
      <c r="D55" s="255"/>
      <c r="E55" s="256"/>
      <c r="F55" s="256"/>
      <c r="G55" s="256"/>
      <c r="H55" s="256"/>
      <c r="I55" s="257">
        <v>6</v>
      </c>
      <c r="J55" s="256">
        <v>0</v>
      </c>
      <c r="K55" s="258">
        <f t="shared" si="0"/>
        <v>1</v>
      </c>
      <c r="L55" s="259">
        <f t="shared" si="1"/>
        <v>1.8575851393188854E-2</v>
      </c>
      <c r="N55" s="262">
        <v>201</v>
      </c>
      <c r="O55" s="263">
        <v>46</v>
      </c>
      <c r="P55" s="264">
        <v>1</v>
      </c>
    </row>
    <row r="56" spans="2:16" x14ac:dyDescent="0.3">
      <c r="B56" s="253">
        <v>1005</v>
      </c>
      <c r="C56" s="254" t="s">
        <v>91</v>
      </c>
      <c r="D56" s="255"/>
      <c r="E56" s="256"/>
      <c r="F56" s="256"/>
      <c r="G56" s="256"/>
      <c r="H56" s="256"/>
      <c r="I56" s="257">
        <v>6</v>
      </c>
      <c r="J56" s="256">
        <v>1</v>
      </c>
      <c r="K56" s="258">
        <f t="shared" si="0"/>
        <v>0.8571428571428571</v>
      </c>
      <c r="L56" s="259">
        <f t="shared" si="1"/>
        <v>1.8575851393188854E-2</v>
      </c>
      <c r="N56" s="253">
        <v>706</v>
      </c>
      <c r="O56" s="254">
        <v>46</v>
      </c>
      <c r="P56" s="272">
        <v>1</v>
      </c>
    </row>
    <row r="57" spans="2:16" x14ac:dyDescent="0.3">
      <c r="B57" s="253">
        <v>1006</v>
      </c>
      <c r="C57" s="254" t="s">
        <v>92</v>
      </c>
      <c r="D57" s="255"/>
      <c r="E57" s="256"/>
      <c r="F57" s="256"/>
      <c r="G57" s="256"/>
      <c r="H57" s="256"/>
      <c r="I57" s="257">
        <v>8</v>
      </c>
      <c r="J57" s="256">
        <v>0</v>
      </c>
      <c r="K57" s="258">
        <f t="shared" si="0"/>
        <v>1</v>
      </c>
      <c r="L57" s="259">
        <f t="shared" si="1"/>
        <v>2.4767801857585141E-2</v>
      </c>
      <c r="N57" s="253">
        <v>805</v>
      </c>
      <c r="O57" s="254">
        <v>46</v>
      </c>
      <c r="P57" s="272">
        <v>1</v>
      </c>
    </row>
    <row r="58" spans="2:16" ht="15.6" thickBot="1" x14ac:dyDescent="0.35">
      <c r="B58" s="253">
        <v>1101</v>
      </c>
      <c r="C58" s="254" t="s">
        <v>93</v>
      </c>
      <c r="D58" s="255"/>
      <c r="E58" s="256"/>
      <c r="F58" s="256"/>
      <c r="G58" s="256"/>
      <c r="H58" s="256"/>
      <c r="I58" s="257">
        <v>6</v>
      </c>
      <c r="J58" s="256">
        <v>1</v>
      </c>
      <c r="K58" s="258">
        <f t="shared" si="0"/>
        <v>0.8571428571428571</v>
      </c>
      <c r="L58" s="259">
        <f t="shared" si="1"/>
        <v>1.8575851393188854E-2</v>
      </c>
      <c r="N58" s="321">
        <v>1206</v>
      </c>
      <c r="O58" s="322">
        <v>46</v>
      </c>
      <c r="P58" s="323">
        <v>1</v>
      </c>
    </row>
    <row r="59" spans="2:16" x14ac:dyDescent="0.3">
      <c r="B59" s="253">
        <v>1102</v>
      </c>
      <c r="C59" s="254" t="s">
        <v>94</v>
      </c>
      <c r="D59" s="255"/>
      <c r="E59" s="256"/>
      <c r="F59" s="256"/>
      <c r="G59" s="256"/>
      <c r="H59" s="256"/>
      <c r="I59" s="257">
        <v>8</v>
      </c>
      <c r="J59" s="256">
        <v>0</v>
      </c>
      <c r="K59" s="258">
        <f t="shared" si="0"/>
        <v>1</v>
      </c>
      <c r="L59" s="259">
        <f t="shared" si="1"/>
        <v>2.4767801857585141E-2</v>
      </c>
      <c r="N59" s="324">
        <v>301</v>
      </c>
      <c r="O59" s="325" t="s">
        <v>175</v>
      </c>
      <c r="P59" s="326">
        <v>0</v>
      </c>
    </row>
    <row r="60" spans="2:16" x14ac:dyDescent="0.3">
      <c r="B60" s="280">
        <v>1103</v>
      </c>
      <c r="C60" s="281" t="s">
        <v>95</v>
      </c>
      <c r="D60" s="306"/>
      <c r="E60" s="307"/>
      <c r="F60" s="307"/>
      <c r="G60" s="307"/>
      <c r="H60" s="307"/>
      <c r="I60" s="308">
        <v>3</v>
      </c>
      <c r="J60" s="307">
        <v>1</v>
      </c>
      <c r="K60" s="309">
        <f t="shared" si="0"/>
        <v>0.75</v>
      </c>
      <c r="L60" s="310">
        <f t="shared" si="1"/>
        <v>9.2879256965944269E-3</v>
      </c>
      <c r="N60" s="327">
        <v>405</v>
      </c>
      <c r="O60" s="328" t="s">
        <v>176</v>
      </c>
      <c r="P60" s="329">
        <v>0</v>
      </c>
    </row>
    <row r="61" spans="2:16" x14ac:dyDescent="0.3">
      <c r="B61" s="262">
        <v>1104</v>
      </c>
      <c r="C61" s="263" t="s">
        <v>87</v>
      </c>
      <c r="D61" s="283"/>
      <c r="E61" s="284"/>
      <c r="F61" s="284"/>
      <c r="G61" s="284"/>
      <c r="H61" s="284"/>
      <c r="I61" s="285">
        <v>3</v>
      </c>
      <c r="J61" s="284">
        <v>1</v>
      </c>
      <c r="K61" s="286">
        <f t="shared" si="0"/>
        <v>0.75</v>
      </c>
      <c r="L61" s="287">
        <f t="shared" si="1"/>
        <v>9.2879256965944269E-3</v>
      </c>
      <c r="N61" s="327">
        <v>406</v>
      </c>
      <c r="O61" s="328" t="s">
        <v>176</v>
      </c>
      <c r="P61" s="329">
        <v>0</v>
      </c>
    </row>
    <row r="62" spans="2:16" x14ac:dyDescent="0.3">
      <c r="B62" s="253">
        <v>1105</v>
      </c>
      <c r="C62" s="254" t="s">
        <v>88</v>
      </c>
      <c r="D62" s="255"/>
      <c r="E62" s="256"/>
      <c r="F62" s="256"/>
      <c r="G62" s="256"/>
      <c r="H62" s="256"/>
      <c r="I62" s="257">
        <v>2</v>
      </c>
      <c r="J62" s="256">
        <v>3</v>
      </c>
      <c r="K62" s="258">
        <f t="shared" si="0"/>
        <v>0.4</v>
      </c>
      <c r="L62" s="259">
        <f t="shared" si="1"/>
        <v>6.1919504643962852E-3</v>
      </c>
      <c r="N62" s="327">
        <v>502</v>
      </c>
      <c r="O62" s="328" t="s">
        <v>176</v>
      </c>
      <c r="P62" s="329">
        <v>0</v>
      </c>
    </row>
    <row r="63" spans="2:16" x14ac:dyDescent="0.3">
      <c r="B63" s="253">
        <v>1106</v>
      </c>
      <c r="C63" s="254" t="s">
        <v>89</v>
      </c>
      <c r="D63" s="255"/>
      <c r="E63" s="256"/>
      <c r="F63" s="256"/>
      <c r="G63" s="256"/>
      <c r="H63" s="256"/>
      <c r="I63" s="257">
        <v>0</v>
      </c>
      <c r="J63" s="256">
        <v>4</v>
      </c>
      <c r="K63" s="258">
        <f t="shared" si="0"/>
        <v>0</v>
      </c>
      <c r="L63" s="259">
        <f t="shared" si="1"/>
        <v>0</v>
      </c>
      <c r="N63" s="327">
        <v>601</v>
      </c>
      <c r="O63" s="328" t="s">
        <v>176</v>
      </c>
      <c r="P63" s="329">
        <v>0</v>
      </c>
    </row>
    <row r="64" spans="2:16" x14ac:dyDescent="0.3">
      <c r="B64" s="253">
        <v>1201</v>
      </c>
      <c r="C64" s="254" t="s">
        <v>90</v>
      </c>
      <c r="D64" s="255"/>
      <c r="E64" s="256"/>
      <c r="F64" s="256"/>
      <c r="G64" s="256"/>
      <c r="H64" s="256"/>
      <c r="I64" s="257">
        <v>6</v>
      </c>
      <c r="J64" s="256">
        <v>0</v>
      </c>
      <c r="K64" s="258">
        <f t="shared" si="0"/>
        <v>1</v>
      </c>
      <c r="L64" s="259">
        <f t="shared" si="1"/>
        <v>1.8575851393188854E-2</v>
      </c>
      <c r="N64" s="327">
        <v>603</v>
      </c>
      <c r="O64" s="328" t="s">
        <v>176</v>
      </c>
      <c r="P64" s="329">
        <v>0</v>
      </c>
    </row>
    <row r="65" spans="2:16" x14ac:dyDescent="0.3">
      <c r="B65" s="253">
        <v>1202</v>
      </c>
      <c r="C65" s="254" t="s">
        <v>91</v>
      </c>
      <c r="D65" s="255"/>
      <c r="E65" s="256"/>
      <c r="F65" s="256"/>
      <c r="G65" s="256"/>
      <c r="H65" s="256"/>
      <c r="I65" s="257">
        <v>8</v>
      </c>
      <c r="J65" s="256">
        <v>0</v>
      </c>
      <c r="K65" s="258">
        <f t="shared" si="0"/>
        <v>1</v>
      </c>
      <c r="L65" s="259">
        <f t="shared" si="1"/>
        <v>2.4767801857585141E-2</v>
      </c>
      <c r="N65" s="327">
        <v>702</v>
      </c>
      <c r="O65" s="328" t="s">
        <v>176</v>
      </c>
      <c r="P65" s="329">
        <v>0</v>
      </c>
    </row>
    <row r="66" spans="2:16" x14ac:dyDescent="0.3">
      <c r="B66" s="253">
        <v>1203</v>
      </c>
      <c r="C66" s="254" t="s">
        <v>92</v>
      </c>
      <c r="D66" s="255"/>
      <c r="E66" s="256"/>
      <c r="F66" s="256"/>
      <c r="G66" s="256"/>
      <c r="H66" s="256"/>
      <c r="I66" s="257">
        <v>0</v>
      </c>
      <c r="J66" s="256">
        <v>0</v>
      </c>
      <c r="K66" s="258" t="e">
        <f t="shared" si="0"/>
        <v>#DIV/0!</v>
      </c>
      <c r="L66" s="259">
        <f t="shared" si="1"/>
        <v>0</v>
      </c>
      <c r="N66" s="327">
        <v>704</v>
      </c>
      <c r="O66" s="328" t="s">
        <v>176</v>
      </c>
      <c r="P66" s="329">
        <v>0</v>
      </c>
    </row>
    <row r="67" spans="2:16" x14ac:dyDescent="0.3">
      <c r="B67" s="253">
        <v>1204</v>
      </c>
      <c r="C67" s="254" t="s">
        <v>93</v>
      </c>
      <c r="D67" s="255"/>
      <c r="E67" s="256"/>
      <c r="F67" s="256"/>
      <c r="G67" s="256"/>
      <c r="H67" s="256"/>
      <c r="I67" s="257">
        <v>5</v>
      </c>
      <c r="J67" s="256">
        <v>2</v>
      </c>
      <c r="K67" s="258">
        <f t="shared" si="0"/>
        <v>0.7142857142857143</v>
      </c>
      <c r="L67" s="259">
        <f t="shared" si="1"/>
        <v>1.5479876160990712E-2</v>
      </c>
      <c r="N67" s="327">
        <v>705</v>
      </c>
      <c r="O67" s="328" t="s">
        <v>176</v>
      </c>
      <c r="P67" s="329">
        <v>0</v>
      </c>
    </row>
    <row r="68" spans="2:16" x14ac:dyDescent="0.3">
      <c r="B68" s="253">
        <v>1205</v>
      </c>
      <c r="C68" s="254" t="s">
        <v>94</v>
      </c>
      <c r="D68" s="255"/>
      <c r="E68" s="256"/>
      <c r="F68" s="256"/>
      <c r="G68" s="256"/>
      <c r="H68" s="256"/>
      <c r="I68" s="257">
        <v>0</v>
      </c>
      <c r="J68" s="256">
        <v>0</v>
      </c>
      <c r="K68" s="258" t="e">
        <f t="shared" si="0"/>
        <v>#DIV/0!</v>
      </c>
      <c r="L68" s="259">
        <f t="shared" si="1"/>
        <v>0</v>
      </c>
      <c r="N68" s="327">
        <v>804</v>
      </c>
      <c r="O68" s="328" t="s">
        <v>176</v>
      </c>
      <c r="P68" s="329">
        <v>0</v>
      </c>
    </row>
    <row r="69" spans="2:16" x14ac:dyDescent="0.3">
      <c r="B69" s="290">
        <v>1206</v>
      </c>
      <c r="C69" s="291" t="s">
        <v>95</v>
      </c>
      <c r="D69" s="295"/>
      <c r="E69" s="296"/>
      <c r="F69" s="296"/>
      <c r="G69" s="296"/>
      <c r="H69" s="296"/>
      <c r="I69" s="297">
        <v>1</v>
      </c>
      <c r="J69" s="296">
        <v>3</v>
      </c>
      <c r="K69" s="298">
        <f t="shared" si="0"/>
        <v>0.25</v>
      </c>
      <c r="L69" s="299">
        <f t="shared" si="1"/>
        <v>3.0959752321981426E-3</v>
      </c>
      <c r="N69" s="327">
        <v>901</v>
      </c>
      <c r="O69" s="328" t="s">
        <v>176</v>
      </c>
      <c r="P69" s="329">
        <v>0</v>
      </c>
    </row>
    <row r="70" spans="2:16" x14ac:dyDescent="0.3">
      <c r="B70" s="269">
        <v>1301</v>
      </c>
      <c r="C70" s="270" t="s">
        <v>87</v>
      </c>
      <c r="D70" s="300"/>
      <c r="E70" s="301"/>
      <c r="F70" s="301"/>
      <c r="G70" s="301"/>
      <c r="H70" s="301"/>
      <c r="I70" s="302">
        <f>4+1</f>
        <v>5</v>
      </c>
      <c r="J70" s="301">
        <v>0</v>
      </c>
      <c r="K70" s="303">
        <f t="shared" si="0"/>
        <v>1</v>
      </c>
      <c r="L70" s="304">
        <f t="shared" si="1"/>
        <v>1.5479876160990712E-2</v>
      </c>
      <c r="N70" s="327">
        <v>1001</v>
      </c>
      <c r="O70" s="328" t="s">
        <v>176</v>
      </c>
      <c r="P70" s="329">
        <v>0</v>
      </c>
    </row>
    <row r="71" spans="2:16" x14ac:dyDescent="0.3">
      <c r="B71" s="253">
        <v>1302</v>
      </c>
      <c r="C71" s="254" t="s">
        <v>88</v>
      </c>
      <c r="D71" s="255" t="s">
        <v>89</v>
      </c>
      <c r="E71" s="256" t="s">
        <v>90</v>
      </c>
      <c r="F71" s="256"/>
      <c r="G71" s="256"/>
      <c r="H71" s="256"/>
      <c r="I71" s="330">
        <f>5+3+3</f>
        <v>11</v>
      </c>
      <c r="J71" s="256">
        <f>0+1+3</f>
        <v>4</v>
      </c>
      <c r="K71" s="258">
        <f t="shared" si="0"/>
        <v>0.73333333333333328</v>
      </c>
      <c r="L71" s="331">
        <f t="shared" si="1"/>
        <v>3.4055727554179564E-2</v>
      </c>
      <c r="N71" s="327">
        <v>1003</v>
      </c>
      <c r="O71" s="328" t="s">
        <v>176</v>
      </c>
      <c r="P71" s="329">
        <v>0</v>
      </c>
    </row>
    <row r="72" spans="2:16" x14ac:dyDescent="0.3">
      <c r="B72" s="253">
        <v>1303</v>
      </c>
      <c r="C72" s="254" t="s">
        <v>89</v>
      </c>
      <c r="D72" s="255"/>
      <c r="E72" s="256"/>
      <c r="F72" s="256"/>
      <c r="G72" s="256"/>
      <c r="H72" s="256"/>
      <c r="I72" s="257">
        <v>4</v>
      </c>
      <c r="J72" s="256">
        <v>0</v>
      </c>
      <c r="K72" s="258">
        <f t="shared" ref="K72:K75" si="2">I72/(I72+J72)</f>
        <v>1</v>
      </c>
      <c r="L72" s="259">
        <f t="shared" ref="L72:L75" si="3">I72/$I$76</f>
        <v>1.238390092879257E-2</v>
      </c>
      <c r="N72" s="327">
        <v>1106</v>
      </c>
      <c r="O72" s="328" t="s">
        <v>176</v>
      </c>
      <c r="P72" s="329">
        <v>0</v>
      </c>
    </row>
    <row r="73" spans="2:16" x14ac:dyDescent="0.3">
      <c r="B73" s="253">
        <v>1304</v>
      </c>
      <c r="C73" s="254" t="s">
        <v>90</v>
      </c>
      <c r="D73" s="255" t="s">
        <v>87</v>
      </c>
      <c r="E73" s="256"/>
      <c r="F73" s="256"/>
      <c r="G73" s="256"/>
      <c r="H73" s="256"/>
      <c r="I73" s="257">
        <f>3+0</f>
        <v>3</v>
      </c>
      <c r="J73" s="256">
        <f>1+6</f>
        <v>7</v>
      </c>
      <c r="K73" s="258">
        <f t="shared" si="2"/>
        <v>0.3</v>
      </c>
      <c r="L73" s="259">
        <f t="shared" si="3"/>
        <v>9.2879256965944269E-3</v>
      </c>
      <c r="N73" s="327">
        <v>1203</v>
      </c>
      <c r="O73" s="328" t="s">
        <v>176</v>
      </c>
      <c r="P73" s="329">
        <v>0</v>
      </c>
    </row>
    <row r="74" spans="2:16" x14ac:dyDescent="0.3">
      <c r="B74" s="253">
        <v>1305</v>
      </c>
      <c r="C74" s="254" t="s">
        <v>91</v>
      </c>
      <c r="D74" s="255"/>
      <c r="E74" s="256"/>
      <c r="F74" s="256"/>
      <c r="G74" s="256"/>
      <c r="H74" s="256"/>
      <c r="I74" s="257">
        <v>0</v>
      </c>
      <c r="J74" s="256">
        <v>8</v>
      </c>
      <c r="K74" s="258">
        <f t="shared" si="2"/>
        <v>0</v>
      </c>
      <c r="L74" s="259">
        <f t="shared" si="3"/>
        <v>0</v>
      </c>
      <c r="N74" s="327">
        <v>1205</v>
      </c>
      <c r="O74" s="328" t="s">
        <v>176</v>
      </c>
      <c r="P74" s="329">
        <v>0</v>
      </c>
    </row>
    <row r="75" spans="2:16" ht="15.6" thickBot="1" x14ac:dyDescent="0.35">
      <c r="B75" s="332">
        <v>1306</v>
      </c>
      <c r="C75" s="333" t="s">
        <v>92</v>
      </c>
      <c r="D75" s="334"/>
      <c r="E75" s="335"/>
      <c r="F75" s="335"/>
      <c r="G75" s="335"/>
      <c r="H75" s="335"/>
      <c r="I75" s="336">
        <v>5</v>
      </c>
      <c r="J75" s="335">
        <v>3</v>
      </c>
      <c r="K75" s="337">
        <f t="shared" si="2"/>
        <v>0.625</v>
      </c>
      <c r="L75" s="338">
        <f t="shared" si="3"/>
        <v>1.5479876160990712E-2</v>
      </c>
      <c r="N75" s="339">
        <v>1305</v>
      </c>
      <c r="O75" s="340" t="s">
        <v>176</v>
      </c>
      <c r="P75" s="341">
        <v>0</v>
      </c>
    </row>
    <row r="76" spans="2:16" ht="15.6" thickBot="1" x14ac:dyDescent="0.35">
      <c r="B76" s="342"/>
      <c r="C76" s="342"/>
      <c r="D76" s="342"/>
      <c r="E76" s="342"/>
      <c r="F76" s="342"/>
      <c r="G76" s="342"/>
      <c r="H76" s="342"/>
      <c r="I76" s="343">
        <f>SUM(I7:I75)</f>
        <v>323</v>
      </c>
      <c r="J76" s="344">
        <f>SUM(J7:J75)</f>
        <v>136</v>
      </c>
      <c r="K76" s="345">
        <f>I76/(I76+J76)</f>
        <v>0.70370370370370372</v>
      </c>
      <c r="L76" s="346">
        <f>SUM(L7:L75)</f>
        <v>0.99999999999999967</v>
      </c>
      <c r="N76" s="347"/>
      <c r="O76" s="347"/>
      <c r="P76" s="197"/>
    </row>
  </sheetData>
  <autoFilter ref="B6:L76" xr:uid="{99F6AC92-0515-4CE7-9A39-E32412E5D594}"/>
  <phoneticPr fontId="2"/>
  <conditionalFormatting sqref="B15:H75 I15:L76 B7:L14">
    <cfRule type="expression" dxfId="2" priority="3">
      <formula>$C7="第9期"</formula>
    </cfRule>
  </conditionalFormatting>
  <conditionalFormatting sqref="I7:I75">
    <cfRule type="expression" dxfId="1" priority="2">
      <formula>$I7&gt;20</formula>
    </cfRule>
  </conditionalFormatting>
  <conditionalFormatting sqref="L7:L75">
    <cfRule type="expression" dxfId="0" priority="1">
      <formula>$L7&gt;0.08</formula>
    </cfRule>
  </conditionalFormatting>
  <printOptions horizontalCentered="1" verticalCentered="1"/>
  <pageMargins left="0" right="0" top="0" bottom="0" header="0" footer="0"/>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CA9E-0C77-46A0-B7E6-EC833A2F8F28}">
  <sheetPr>
    <tabColor rgb="FFFFFF00"/>
  </sheetPr>
  <dimension ref="A1:BJ46"/>
  <sheetViews>
    <sheetView showGridLines="0" view="pageBreakPreview" zoomScale="70" zoomScaleNormal="70" zoomScaleSheetLayoutView="70" workbookViewId="0">
      <pane ySplit="4" topLeftCell="A5" activePane="bottomLeft" state="frozen"/>
      <selection pane="bottomLeft"/>
    </sheetView>
  </sheetViews>
  <sheetFormatPr defaultColWidth="2.6328125" defaultRowHeight="15" x14ac:dyDescent="0.3"/>
  <cols>
    <col min="1" max="1" width="1.6328125" style="348" customWidth="1"/>
    <col min="2" max="2" width="6.6328125" style="349" customWidth="1"/>
    <col min="3" max="3" width="2.6328125" style="350" customWidth="1"/>
    <col min="4" max="62" width="2.6328125" style="350"/>
    <col min="63" max="63" width="1.6328125" style="348" customWidth="1"/>
    <col min="64" max="16384" width="2.6328125" style="348"/>
  </cols>
  <sheetData>
    <row r="1" spans="1:62" ht="10.050000000000001" customHeight="1" x14ac:dyDescent="0.3"/>
    <row r="2" spans="1:62" ht="22.8" x14ac:dyDescent="0.3">
      <c r="A2" s="24" t="s">
        <v>179</v>
      </c>
    </row>
    <row r="3" spans="1:62" ht="10.050000000000001" customHeight="1" thickBot="1" x14ac:dyDescent="0.35"/>
    <row r="4" spans="1:62" s="25" customFormat="1" ht="19.95" customHeight="1" thickBot="1" x14ac:dyDescent="0.35">
      <c r="B4" s="351" t="s">
        <v>180</v>
      </c>
      <c r="C4" s="352" t="s">
        <v>181</v>
      </c>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3"/>
      <c r="AJ4" s="352" t="s">
        <v>182</v>
      </c>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3"/>
    </row>
    <row r="5" spans="1:62" ht="16.95" customHeight="1" thickTop="1" x14ac:dyDescent="0.3">
      <c r="B5" s="363" t="s">
        <v>183</v>
      </c>
      <c r="C5" s="354" t="s">
        <v>184</v>
      </c>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5"/>
      <c r="AJ5" s="354" t="s">
        <v>185</v>
      </c>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5"/>
    </row>
    <row r="6" spans="1:62" ht="16.95" customHeight="1" x14ac:dyDescent="0.3">
      <c r="B6" s="364"/>
      <c r="C6" s="354" t="s">
        <v>186</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5"/>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5"/>
    </row>
    <row r="7" spans="1:62" ht="16.95" customHeight="1" x14ac:dyDescent="0.3">
      <c r="B7" s="364"/>
      <c r="C7" s="354" t="s">
        <v>187</v>
      </c>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5"/>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5"/>
    </row>
    <row r="8" spans="1:62" ht="16.95" customHeight="1" x14ac:dyDescent="0.3">
      <c r="B8" s="364"/>
      <c r="C8" s="354" t="s">
        <v>188</v>
      </c>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5"/>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5"/>
    </row>
    <row r="9" spans="1:62" ht="16.95" customHeight="1" x14ac:dyDescent="0.3">
      <c r="B9" s="364"/>
      <c r="C9" s="356" t="s">
        <v>189</v>
      </c>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8"/>
      <c r="AJ9" s="357" t="s">
        <v>190</v>
      </c>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8"/>
    </row>
    <row r="10" spans="1:62" ht="16.95" customHeight="1" x14ac:dyDescent="0.3">
      <c r="B10" s="364"/>
      <c r="C10" s="354" t="s">
        <v>191</v>
      </c>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5"/>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5"/>
    </row>
    <row r="11" spans="1:62" ht="16.95" customHeight="1" x14ac:dyDescent="0.3">
      <c r="B11" s="364"/>
      <c r="C11" s="354" t="s">
        <v>192</v>
      </c>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5"/>
      <c r="AJ11" s="354" t="s">
        <v>193</v>
      </c>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5"/>
    </row>
    <row r="12" spans="1:62" ht="16.95" customHeight="1" x14ac:dyDescent="0.3">
      <c r="B12" s="364"/>
      <c r="C12" s="354" t="s">
        <v>194</v>
      </c>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5"/>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5"/>
    </row>
    <row r="13" spans="1:62" ht="16.95" customHeight="1" x14ac:dyDescent="0.3">
      <c r="B13" s="364"/>
      <c r="C13" s="354" t="s">
        <v>195</v>
      </c>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5"/>
      <c r="AJ13" s="354" t="s">
        <v>196</v>
      </c>
      <c r="AK13" s="354"/>
      <c r="AL13" s="354"/>
      <c r="AM13" s="354"/>
      <c r="AN13" s="354"/>
      <c r="AO13" s="354"/>
      <c r="AP13" s="354"/>
      <c r="AQ13" s="354"/>
      <c r="AR13" s="354"/>
      <c r="AS13" s="354"/>
      <c r="AT13" s="354"/>
      <c r="AU13" s="354"/>
      <c r="AV13" s="354"/>
      <c r="AW13" s="354"/>
      <c r="AX13" s="354"/>
      <c r="AY13" s="354"/>
      <c r="AZ13" s="354"/>
      <c r="BA13" s="354"/>
      <c r="BB13" s="354"/>
      <c r="BC13" s="354"/>
      <c r="BD13" s="354"/>
      <c r="BE13" s="354"/>
      <c r="BF13" s="354"/>
      <c r="BG13" s="354"/>
      <c r="BH13" s="354"/>
      <c r="BI13" s="354"/>
      <c r="BJ13" s="355"/>
    </row>
    <row r="14" spans="1:62" ht="16.95" customHeight="1" x14ac:dyDescent="0.3">
      <c r="B14" s="364"/>
      <c r="C14" s="354" t="s">
        <v>197</v>
      </c>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5"/>
      <c r="AJ14" s="354" t="s">
        <v>198</v>
      </c>
      <c r="AK14" s="354"/>
      <c r="AL14" s="354"/>
      <c r="AM14" s="354"/>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5"/>
    </row>
    <row r="15" spans="1:62" ht="16.95" customHeight="1" x14ac:dyDescent="0.3">
      <c r="B15" s="364"/>
      <c r="C15" s="354" t="s">
        <v>199</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5"/>
      <c r="AJ15" s="354" t="s">
        <v>200</v>
      </c>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c r="BH15" s="354"/>
      <c r="BI15" s="354"/>
      <c r="BJ15" s="355"/>
    </row>
    <row r="16" spans="1:62" ht="16.95" customHeight="1" x14ac:dyDescent="0.3">
      <c r="B16" s="364"/>
      <c r="C16" s="357" t="s">
        <v>201</v>
      </c>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8"/>
      <c r="AJ16" s="357" t="s">
        <v>202</v>
      </c>
      <c r="AK16" s="357"/>
      <c r="AL16" s="357"/>
      <c r="AM16" s="357"/>
      <c r="AN16" s="357"/>
      <c r="AO16" s="357"/>
      <c r="AP16" s="357"/>
      <c r="AQ16" s="357"/>
      <c r="AR16" s="357"/>
      <c r="AS16" s="357"/>
      <c r="AT16" s="357"/>
      <c r="AU16" s="357"/>
      <c r="AV16" s="357"/>
      <c r="AW16" s="357"/>
      <c r="AX16" s="357"/>
      <c r="AY16" s="357"/>
      <c r="AZ16" s="357"/>
      <c r="BA16" s="357"/>
      <c r="BB16" s="357"/>
      <c r="BC16" s="357"/>
      <c r="BD16" s="357"/>
      <c r="BE16" s="357"/>
      <c r="BF16" s="357"/>
      <c r="BG16" s="357"/>
      <c r="BH16" s="357"/>
      <c r="BI16" s="357"/>
      <c r="BJ16" s="358"/>
    </row>
    <row r="17" spans="2:62" ht="16.95" customHeight="1" x14ac:dyDescent="0.3">
      <c r="B17" s="364"/>
      <c r="C17" s="354" t="s">
        <v>203</v>
      </c>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5"/>
      <c r="AJ17" s="354" t="s">
        <v>198</v>
      </c>
      <c r="AK17" s="354"/>
      <c r="AL17" s="354"/>
      <c r="AM17" s="354"/>
      <c r="AN17" s="354"/>
      <c r="AO17" s="354"/>
      <c r="AP17" s="354"/>
      <c r="AQ17" s="354"/>
      <c r="AR17" s="354"/>
      <c r="AS17" s="354"/>
      <c r="AT17" s="354"/>
      <c r="AU17" s="354"/>
      <c r="AV17" s="354"/>
      <c r="AW17" s="354"/>
      <c r="AX17" s="354"/>
      <c r="AY17" s="354"/>
      <c r="AZ17" s="354"/>
      <c r="BA17" s="354"/>
      <c r="BB17" s="354"/>
      <c r="BC17" s="354"/>
      <c r="BD17" s="354"/>
      <c r="BE17" s="354"/>
      <c r="BF17" s="354"/>
      <c r="BG17" s="354"/>
      <c r="BH17" s="354"/>
      <c r="BI17" s="354"/>
      <c r="BJ17" s="355"/>
    </row>
    <row r="18" spans="2:62" ht="16.95" customHeight="1" x14ac:dyDescent="0.3">
      <c r="B18" s="364"/>
      <c r="C18" s="354" t="s">
        <v>204</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5"/>
      <c r="AJ18" s="354" t="s">
        <v>200</v>
      </c>
      <c r="AK18" s="354"/>
      <c r="AL18" s="354"/>
      <c r="AM18" s="354"/>
      <c r="AN18" s="354"/>
      <c r="AO18" s="354"/>
      <c r="AP18" s="354"/>
      <c r="AQ18" s="354"/>
      <c r="AR18" s="354"/>
      <c r="AS18" s="354"/>
      <c r="AT18" s="354"/>
      <c r="AU18" s="354"/>
      <c r="AV18" s="354"/>
      <c r="AW18" s="354"/>
      <c r="AX18" s="354"/>
      <c r="AY18" s="354"/>
      <c r="AZ18" s="354"/>
      <c r="BA18" s="354"/>
      <c r="BB18" s="354"/>
      <c r="BC18" s="354"/>
      <c r="BD18" s="354"/>
      <c r="BE18" s="354"/>
      <c r="BF18" s="354"/>
      <c r="BG18" s="354"/>
      <c r="BH18" s="354"/>
      <c r="BI18" s="354"/>
      <c r="BJ18" s="355"/>
    </row>
    <row r="19" spans="2:62" ht="16.95" customHeight="1" x14ac:dyDescent="0.3">
      <c r="B19" s="364"/>
      <c r="C19" s="357" t="s">
        <v>205</v>
      </c>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8"/>
      <c r="AJ19" s="357" t="s">
        <v>206</v>
      </c>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57"/>
      <c r="BJ19" s="358"/>
    </row>
    <row r="20" spans="2:62" ht="16.95" customHeight="1" x14ac:dyDescent="0.3">
      <c r="B20" s="364"/>
      <c r="C20" s="357" t="s">
        <v>207</v>
      </c>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8"/>
      <c r="AJ20" s="357" t="s">
        <v>208</v>
      </c>
      <c r="AK20" s="357"/>
      <c r="AL20" s="357"/>
      <c r="AM20" s="357"/>
      <c r="AN20" s="357"/>
      <c r="AO20" s="357"/>
      <c r="AP20" s="357"/>
      <c r="AQ20" s="357"/>
      <c r="AR20" s="357"/>
      <c r="AS20" s="357"/>
      <c r="AT20" s="357"/>
      <c r="AU20" s="357"/>
      <c r="AV20" s="357"/>
      <c r="AW20" s="357"/>
      <c r="AX20" s="357"/>
      <c r="AY20" s="357"/>
      <c r="AZ20" s="357"/>
      <c r="BA20" s="357"/>
      <c r="BB20" s="357"/>
      <c r="BC20" s="357"/>
      <c r="BD20" s="357"/>
      <c r="BE20" s="357"/>
      <c r="BF20" s="357"/>
      <c r="BG20" s="357"/>
      <c r="BH20" s="357"/>
      <c r="BI20" s="357"/>
      <c r="BJ20" s="358"/>
    </row>
    <row r="21" spans="2:62" ht="16.95" customHeight="1" x14ac:dyDescent="0.3">
      <c r="B21" s="364"/>
      <c r="C21" s="354" t="s">
        <v>209</v>
      </c>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5"/>
      <c r="AJ21" s="354" t="s">
        <v>210</v>
      </c>
      <c r="AK21" s="354"/>
      <c r="AL21" s="354"/>
      <c r="AM21" s="354"/>
      <c r="AN21" s="354"/>
      <c r="AO21" s="354"/>
      <c r="AP21" s="354"/>
      <c r="AQ21" s="354"/>
      <c r="AR21" s="354"/>
      <c r="AS21" s="354"/>
      <c r="AT21" s="354"/>
      <c r="AU21" s="354"/>
      <c r="AV21" s="354"/>
      <c r="AW21" s="354"/>
      <c r="AX21" s="354"/>
      <c r="AY21" s="354"/>
      <c r="AZ21" s="354"/>
      <c r="BA21" s="354"/>
      <c r="BB21" s="354"/>
      <c r="BC21" s="354"/>
      <c r="BD21" s="354"/>
      <c r="BE21" s="354"/>
      <c r="BF21" s="354"/>
      <c r="BG21" s="354"/>
      <c r="BH21" s="354"/>
      <c r="BI21" s="354"/>
      <c r="BJ21" s="355"/>
    </row>
    <row r="22" spans="2:62" ht="16.95" customHeight="1" x14ac:dyDescent="0.3">
      <c r="B22" s="364"/>
      <c r="C22" s="357" t="s">
        <v>211</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8"/>
      <c r="AJ22" s="357" t="s">
        <v>212</v>
      </c>
      <c r="AK22" s="357"/>
      <c r="AL22" s="357"/>
      <c r="AM22" s="357"/>
      <c r="AN22" s="357"/>
      <c r="AO22" s="357"/>
      <c r="AP22" s="357"/>
      <c r="AQ22" s="357"/>
      <c r="AR22" s="357"/>
      <c r="AS22" s="357"/>
      <c r="AT22" s="357"/>
      <c r="AU22" s="357"/>
      <c r="AV22" s="357"/>
      <c r="AW22" s="357"/>
      <c r="AX22" s="357"/>
      <c r="AY22" s="357"/>
      <c r="AZ22" s="357"/>
      <c r="BA22" s="357"/>
      <c r="BB22" s="357"/>
      <c r="BC22" s="357"/>
      <c r="BD22" s="357"/>
      <c r="BE22" s="357"/>
      <c r="BF22" s="357"/>
      <c r="BG22" s="357"/>
      <c r="BH22" s="357"/>
      <c r="BI22" s="357"/>
      <c r="BJ22" s="358"/>
    </row>
    <row r="23" spans="2:62" ht="16.95" customHeight="1" x14ac:dyDescent="0.3">
      <c r="B23" s="364"/>
      <c r="C23" s="356" t="s">
        <v>213</v>
      </c>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8"/>
      <c r="AJ23" s="357" t="s">
        <v>214</v>
      </c>
      <c r="AK23" s="357"/>
      <c r="AL23" s="357"/>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357"/>
      <c r="BJ23" s="358"/>
    </row>
    <row r="24" spans="2:62" ht="16.95" customHeight="1" x14ac:dyDescent="0.3">
      <c r="B24" s="364"/>
      <c r="C24" s="354" t="s">
        <v>215</v>
      </c>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5"/>
      <c r="AJ24" s="354" t="s">
        <v>216</v>
      </c>
      <c r="AK24" s="354"/>
      <c r="AL24" s="354"/>
      <c r="AM24" s="354"/>
      <c r="AN24" s="354"/>
      <c r="AO24" s="354"/>
      <c r="AP24" s="354"/>
      <c r="AQ24" s="354"/>
      <c r="AR24" s="354"/>
      <c r="AS24" s="354"/>
      <c r="AT24" s="354"/>
      <c r="AU24" s="354"/>
      <c r="AV24" s="354"/>
      <c r="AW24" s="354"/>
      <c r="AX24" s="354"/>
      <c r="AY24" s="354"/>
      <c r="AZ24" s="354"/>
      <c r="BA24" s="354"/>
      <c r="BB24" s="354"/>
      <c r="BC24" s="354"/>
      <c r="BD24" s="354"/>
      <c r="BE24" s="354"/>
      <c r="BF24" s="354"/>
      <c r="BG24" s="354"/>
      <c r="BH24" s="354"/>
      <c r="BI24" s="354"/>
      <c r="BJ24" s="355"/>
    </row>
    <row r="25" spans="2:62" ht="16.95" customHeight="1" x14ac:dyDescent="0.3">
      <c r="B25" s="364"/>
      <c r="C25" s="354" t="s">
        <v>217</v>
      </c>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5"/>
      <c r="AJ25" s="354" t="s">
        <v>218</v>
      </c>
      <c r="AK25" s="354"/>
      <c r="AL25" s="354"/>
      <c r="AM25" s="354"/>
      <c r="AN25" s="354"/>
      <c r="AO25" s="354"/>
      <c r="AP25" s="354"/>
      <c r="AQ25" s="354"/>
      <c r="AR25" s="354"/>
      <c r="AS25" s="354"/>
      <c r="AT25" s="354"/>
      <c r="AU25" s="354"/>
      <c r="AV25" s="354"/>
      <c r="AW25" s="354"/>
      <c r="AX25" s="354"/>
      <c r="AY25" s="354"/>
      <c r="AZ25" s="354"/>
      <c r="BA25" s="354"/>
      <c r="BB25" s="354"/>
      <c r="BC25" s="354"/>
      <c r="BD25" s="354"/>
      <c r="BE25" s="354"/>
      <c r="BF25" s="354"/>
      <c r="BG25" s="354"/>
      <c r="BH25" s="354"/>
      <c r="BI25" s="354"/>
      <c r="BJ25" s="355"/>
    </row>
    <row r="26" spans="2:62" ht="16.95" customHeight="1" x14ac:dyDescent="0.3">
      <c r="B26" s="364"/>
      <c r="C26" s="354" t="s">
        <v>219</v>
      </c>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5"/>
      <c r="AJ26" s="354" t="s">
        <v>220</v>
      </c>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5"/>
    </row>
    <row r="27" spans="2:62" ht="16.95" customHeight="1" x14ac:dyDescent="0.3">
      <c r="B27" s="364"/>
      <c r="C27" s="354" t="s">
        <v>221</v>
      </c>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5"/>
      <c r="AJ27" s="354" t="s">
        <v>222</v>
      </c>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5"/>
    </row>
    <row r="28" spans="2:62" ht="16.95" customHeight="1" thickBot="1" x14ac:dyDescent="0.35">
      <c r="B28" s="364"/>
      <c r="C28" s="354" t="s">
        <v>223</v>
      </c>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5"/>
      <c r="AJ28" s="354" t="s">
        <v>224</v>
      </c>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5"/>
    </row>
    <row r="29" spans="2:62" ht="16.95" customHeight="1" x14ac:dyDescent="0.3">
      <c r="B29" s="365" t="s">
        <v>225</v>
      </c>
      <c r="C29" s="359" t="s">
        <v>226</v>
      </c>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60"/>
      <c r="AJ29" s="359" t="s">
        <v>227</v>
      </c>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60"/>
    </row>
    <row r="30" spans="2:62" ht="16.95" customHeight="1" x14ac:dyDescent="0.3">
      <c r="B30" s="364"/>
      <c r="C30" s="356" t="s">
        <v>228</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8"/>
      <c r="AJ30" s="357" t="s">
        <v>229</v>
      </c>
      <c r="AK30" s="357"/>
      <c r="AL30" s="357"/>
      <c r="AM30" s="357"/>
      <c r="AN30" s="357"/>
      <c r="AO30" s="357"/>
      <c r="AP30" s="357"/>
      <c r="AQ30" s="357"/>
      <c r="AR30" s="357"/>
      <c r="AS30" s="357"/>
      <c r="AT30" s="357"/>
      <c r="AU30" s="357"/>
      <c r="AV30" s="357"/>
      <c r="AW30" s="357"/>
      <c r="AX30" s="357"/>
      <c r="AY30" s="357"/>
      <c r="AZ30" s="357"/>
      <c r="BA30" s="357"/>
      <c r="BB30" s="357"/>
      <c r="BC30" s="357"/>
      <c r="BD30" s="357"/>
      <c r="BE30" s="357"/>
      <c r="BF30" s="357"/>
      <c r="BG30" s="357"/>
      <c r="BH30" s="357"/>
      <c r="BI30" s="357"/>
      <c r="BJ30" s="358"/>
    </row>
    <row r="31" spans="2:62" ht="16.95" customHeight="1" x14ac:dyDescent="0.3">
      <c r="B31" s="364"/>
      <c r="C31" s="354" t="s">
        <v>230</v>
      </c>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5"/>
      <c r="AJ31" s="354" t="s">
        <v>231</v>
      </c>
      <c r="AK31" s="354"/>
      <c r="AL31" s="354"/>
      <c r="AM31" s="354"/>
      <c r="AN31" s="354"/>
      <c r="AO31" s="354"/>
      <c r="AP31" s="354"/>
      <c r="AQ31" s="354"/>
      <c r="AR31" s="354"/>
      <c r="AS31" s="354"/>
      <c r="AT31" s="354"/>
      <c r="AU31" s="354"/>
      <c r="AV31" s="354"/>
      <c r="AW31" s="354"/>
      <c r="AX31" s="354"/>
      <c r="AY31" s="354"/>
      <c r="AZ31" s="354"/>
      <c r="BA31" s="354"/>
      <c r="BB31" s="354"/>
      <c r="BC31" s="354"/>
      <c r="BD31" s="354"/>
      <c r="BE31" s="354"/>
      <c r="BF31" s="354"/>
      <c r="BG31" s="354"/>
      <c r="BH31" s="354"/>
      <c r="BI31" s="354"/>
      <c r="BJ31" s="355"/>
    </row>
    <row r="32" spans="2:62" ht="16.95" customHeight="1" x14ac:dyDescent="0.3">
      <c r="B32" s="364"/>
      <c r="C32" s="357" t="s">
        <v>205</v>
      </c>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8"/>
      <c r="AJ32" s="357" t="s">
        <v>232</v>
      </c>
      <c r="AK32" s="357"/>
      <c r="AL32" s="357"/>
      <c r="AM32" s="357"/>
      <c r="AN32" s="357"/>
      <c r="AO32" s="357"/>
      <c r="AP32" s="357"/>
      <c r="AQ32" s="357"/>
      <c r="AR32" s="357"/>
      <c r="AS32" s="357"/>
      <c r="AT32" s="357"/>
      <c r="AU32" s="357"/>
      <c r="AV32" s="357"/>
      <c r="AW32" s="357"/>
      <c r="AX32" s="357"/>
      <c r="AY32" s="357"/>
      <c r="AZ32" s="357"/>
      <c r="BA32" s="357"/>
      <c r="BB32" s="357"/>
      <c r="BC32" s="357"/>
      <c r="BD32" s="357"/>
      <c r="BE32" s="357"/>
      <c r="BF32" s="357"/>
      <c r="BG32" s="357"/>
      <c r="BH32" s="357"/>
      <c r="BI32" s="357"/>
      <c r="BJ32" s="358"/>
    </row>
    <row r="33" spans="2:62" ht="16.95" customHeight="1" x14ac:dyDescent="0.3">
      <c r="B33" s="36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5"/>
      <c r="AJ33" s="354" t="s">
        <v>233</v>
      </c>
      <c r="AK33" s="354"/>
      <c r="AL33" s="354"/>
      <c r="AM33" s="354"/>
      <c r="AN33" s="354"/>
      <c r="AO33" s="354"/>
      <c r="AP33" s="354"/>
      <c r="AQ33" s="354"/>
      <c r="AR33" s="354"/>
      <c r="AS33" s="354"/>
      <c r="AT33" s="354"/>
      <c r="AU33" s="354"/>
      <c r="AV33" s="354"/>
      <c r="AW33" s="354"/>
      <c r="AX33" s="354"/>
      <c r="AY33" s="354"/>
      <c r="AZ33" s="354"/>
      <c r="BA33" s="354"/>
      <c r="BB33" s="354"/>
      <c r="BC33" s="354"/>
      <c r="BD33" s="354"/>
      <c r="BE33" s="354"/>
      <c r="BF33" s="354"/>
      <c r="BG33" s="354"/>
      <c r="BH33" s="354"/>
      <c r="BI33" s="354"/>
      <c r="BJ33" s="355"/>
    </row>
    <row r="34" spans="2:62" ht="16.95" customHeight="1" x14ac:dyDescent="0.3">
      <c r="B34" s="364"/>
      <c r="C34" s="357" t="s">
        <v>234</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8"/>
      <c r="AJ34" s="357" t="s">
        <v>235</v>
      </c>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8"/>
    </row>
    <row r="35" spans="2:62" ht="16.95" customHeight="1" x14ac:dyDescent="0.3">
      <c r="B35" s="364"/>
      <c r="C35" s="354" t="s">
        <v>236</v>
      </c>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5"/>
      <c r="AJ35" s="354"/>
      <c r="AK35" s="354"/>
      <c r="AL35" s="354"/>
      <c r="AM35" s="354"/>
      <c r="AN35" s="354"/>
      <c r="AO35" s="354"/>
      <c r="AP35" s="354"/>
      <c r="AQ35" s="354"/>
      <c r="AR35" s="354"/>
      <c r="AS35" s="354"/>
      <c r="AT35" s="354"/>
      <c r="AU35" s="354"/>
      <c r="AV35" s="354"/>
      <c r="AW35" s="354"/>
      <c r="AX35" s="354"/>
      <c r="AY35" s="354"/>
      <c r="AZ35" s="354"/>
      <c r="BA35" s="354"/>
      <c r="BB35" s="354"/>
      <c r="BC35" s="354"/>
      <c r="BD35" s="354"/>
      <c r="BE35" s="354"/>
      <c r="BF35" s="354"/>
      <c r="BG35" s="354"/>
      <c r="BH35" s="354"/>
      <c r="BI35" s="354"/>
      <c r="BJ35" s="355"/>
    </row>
    <row r="36" spans="2:62" ht="16.95" customHeight="1" x14ac:dyDescent="0.3">
      <c r="B36" s="364"/>
      <c r="C36" s="354" t="s">
        <v>237</v>
      </c>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5"/>
      <c r="AJ36" s="354"/>
      <c r="AK36" s="354"/>
      <c r="AL36" s="354"/>
      <c r="AM36" s="354"/>
      <c r="AN36" s="354"/>
      <c r="AO36" s="354"/>
      <c r="AP36" s="354"/>
      <c r="AQ36" s="354"/>
      <c r="AR36" s="354"/>
      <c r="AS36" s="354"/>
      <c r="AT36" s="354"/>
      <c r="AU36" s="354"/>
      <c r="AV36" s="354"/>
      <c r="AW36" s="354"/>
      <c r="AX36" s="354"/>
      <c r="AY36" s="354"/>
      <c r="AZ36" s="354"/>
      <c r="BA36" s="354"/>
      <c r="BB36" s="354"/>
      <c r="BC36" s="354"/>
      <c r="BD36" s="354"/>
      <c r="BE36" s="354"/>
      <c r="BF36" s="354"/>
      <c r="BG36" s="354"/>
      <c r="BH36" s="354"/>
      <c r="BI36" s="354"/>
      <c r="BJ36" s="355"/>
    </row>
    <row r="37" spans="2:62" ht="16.95" customHeight="1" x14ac:dyDescent="0.3">
      <c r="B37" s="364"/>
      <c r="C37" s="354" t="s">
        <v>238</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5"/>
      <c r="AJ37" s="354" t="s">
        <v>239</v>
      </c>
      <c r="AK37" s="354"/>
      <c r="AL37" s="354"/>
      <c r="AM37" s="354"/>
      <c r="AN37" s="354"/>
      <c r="AO37" s="354"/>
      <c r="AP37" s="354"/>
      <c r="AQ37" s="354"/>
      <c r="AR37" s="354"/>
      <c r="AS37" s="354"/>
      <c r="AT37" s="354"/>
      <c r="AU37" s="354"/>
      <c r="AV37" s="354"/>
      <c r="AW37" s="354"/>
      <c r="AX37" s="354"/>
      <c r="AY37" s="354"/>
      <c r="AZ37" s="354"/>
      <c r="BA37" s="354"/>
      <c r="BB37" s="354"/>
      <c r="BC37" s="354"/>
      <c r="BD37" s="354"/>
      <c r="BE37" s="354"/>
      <c r="BF37" s="354"/>
      <c r="BG37" s="354"/>
      <c r="BH37" s="354"/>
      <c r="BI37" s="354"/>
      <c r="BJ37" s="355"/>
    </row>
    <row r="38" spans="2:62" ht="16.95" customHeight="1" x14ac:dyDescent="0.3">
      <c r="B38" s="364"/>
      <c r="C38" s="354" t="s">
        <v>240</v>
      </c>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5"/>
      <c r="AJ38" s="354" t="s">
        <v>241</v>
      </c>
      <c r="AK38" s="354"/>
      <c r="AL38" s="354"/>
      <c r="AM38" s="354"/>
      <c r="AN38" s="354"/>
      <c r="AO38" s="354"/>
      <c r="AP38" s="354"/>
      <c r="AQ38" s="354"/>
      <c r="AR38" s="354"/>
      <c r="AS38" s="354"/>
      <c r="AT38" s="354"/>
      <c r="AU38" s="354"/>
      <c r="AV38" s="354"/>
      <c r="AW38" s="354"/>
      <c r="AX38" s="354"/>
      <c r="AY38" s="354"/>
      <c r="AZ38" s="354"/>
      <c r="BA38" s="354"/>
      <c r="BB38" s="354"/>
      <c r="BC38" s="354"/>
      <c r="BD38" s="354"/>
      <c r="BE38" s="354"/>
      <c r="BF38" s="354"/>
      <c r="BG38" s="354"/>
      <c r="BH38" s="354"/>
      <c r="BI38" s="354"/>
      <c r="BJ38" s="355"/>
    </row>
    <row r="39" spans="2:62" ht="16.95" customHeight="1" x14ac:dyDescent="0.3">
      <c r="B39" s="364"/>
      <c r="C39" s="357" t="s">
        <v>242</v>
      </c>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8"/>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57"/>
      <c r="BG39" s="357"/>
      <c r="BH39" s="357"/>
      <c r="BI39" s="357"/>
      <c r="BJ39" s="358"/>
    </row>
    <row r="40" spans="2:62" ht="16.95" customHeight="1" x14ac:dyDescent="0.3">
      <c r="B40" s="364"/>
      <c r="C40" s="354" t="s">
        <v>243</v>
      </c>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5"/>
      <c r="AJ40" s="354"/>
      <c r="AK40" s="354"/>
      <c r="AL40" s="354"/>
      <c r="AM40" s="354"/>
      <c r="AN40" s="354"/>
      <c r="AO40" s="354"/>
      <c r="AP40" s="354"/>
      <c r="AQ40" s="354"/>
      <c r="AR40" s="354"/>
      <c r="AS40" s="354"/>
      <c r="AT40" s="354"/>
      <c r="AU40" s="354"/>
      <c r="AV40" s="354"/>
      <c r="AW40" s="354"/>
      <c r="AX40" s="354"/>
      <c r="AY40" s="354"/>
      <c r="AZ40" s="354"/>
      <c r="BA40" s="354"/>
      <c r="BB40" s="354"/>
      <c r="BC40" s="354"/>
      <c r="BD40" s="354"/>
      <c r="BE40" s="354"/>
      <c r="BF40" s="354"/>
      <c r="BG40" s="354"/>
      <c r="BH40" s="354"/>
      <c r="BI40" s="354"/>
      <c r="BJ40" s="355"/>
    </row>
    <row r="41" spans="2:62" ht="16.95" customHeight="1" x14ac:dyDescent="0.3">
      <c r="B41" s="364"/>
      <c r="C41" s="354" t="s">
        <v>244</v>
      </c>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5"/>
      <c r="AJ41" s="354" t="s">
        <v>245</v>
      </c>
      <c r="AK41" s="354"/>
      <c r="AL41" s="354"/>
      <c r="AM41" s="354"/>
      <c r="AN41" s="354"/>
      <c r="AO41" s="354"/>
      <c r="AP41" s="354"/>
      <c r="AQ41" s="354"/>
      <c r="AR41" s="354"/>
      <c r="AS41" s="354"/>
      <c r="AT41" s="354"/>
      <c r="AU41" s="354"/>
      <c r="AV41" s="354"/>
      <c r="AW41" s="354"/>
      <c r="AX41" s="354"/>
      <c r="AY41" s="354"/>
      <c r="AZ41" s="354"/>
      <c r="BA41" s="354"/>
      <c r="BB41" s="354"/>
      <c r="BC41" s="354"/>
      <c r="BD41" s="354"/>
      <c r="BE41" s="354"/>
      <c r="BF41" s="354"/>
      <c r="BG41" s="354"/>
      <c r="BH41" s="354"/>
      <c r="BI41" s="354"/>
      <c r="BJ41" s="355"/>
    </row>
    <row r="42" spans="2:62" ht="16.95" customHeight="1" x14ac:dyDescent="0.3">
      <c r="B42" s="364"/>
      <c r="C42" s="354" t="s">
        <v>246</v>
      </c>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5"/>
      <c r="AJ42" s="354" t="s">
        <v>247</v>
      </c>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5"/>
    </row>
    <row r="43" spans="2:62" ht="16.95" customHeight="1" x14ac:dyDescent="0.3">
      <c r="B43" s="364"/>
      <c r="C43" s="357" t="s">
        <v>248</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8"/>
      <c r="AJ43" s="357" t="s">
        <v>249</v>
      </c>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8"/>
    </row>
    <row r="44" spans="2:62" ht="16.95" customHeight="1" x14ac:dyDescent="0.3">
      <c r="B44" s="364"/>
      <c r="C44" s="356" t="s">
        <v>250</v>
      </c>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8"/>
      <c r="AJ44" s="357" t="s">
        <v>251</v>
      </c>
      <c r="AK44" s="357"/>
      <c r="AL44" s="357"/>
      <c r="AM44" s="357"/>
      <c r="AN44" s="357"/>
      <c r="AO44" s="357"/>
      <c r="AP44" s="357"/>
      <c r="AQ44" s="357"/>
      <c r="AR44" s="357"/>
      <c r="AS44" s="357"/>
      <c r="AT44" s="357"/>
      <c r="AU44" s="357"/>
      <c r="AV44" s="357"/>
      <c r="AW44" s="357"/>
      <c r="AX44" s="357"/>
      <c r="AY44" s="357"/>
      <c r="AZ44" s="357"/>
      <c r="BA44" s="357"/>
      <c r="BB44" s="357"/>
      <c r="BC44" s="357"/>
      <c r="BD44" s="357"/>
      <c r="BE44" s="357"/>
      <c r="BF44" s="357"/>
      <c r="BG44" s="357"/>
      <c r="BH44" s="357"/>
      <c r="BI44" s="357"/>
      <c r="BJ44" s="358"/>
    </row>
    <row r="45" spans="2:62" ht="16.95" customHeight="1" thickBot="1" x14ac:dyDescent="0.35">
      <c r="B45" s="366"/>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2"/>
      <c r="AJ45" s="361" t="s">
        <v>252</v>
      </c>
      <c r="AK45" s="361"/>
      <c r="AL45" s="361"/>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2"/>
    </row>
    <row r="46" spans="2:62" ht="10.050000000000001" customHeight="1" x14ac:dyDescent="0.3"/>
  </sheetData>
  <mergeCells count="2">
    <mergeCell ref="B5:B28"/>
    <mergeCell ref="B29:B45"/>
  </mergeCells>
  <phoneticPr fontId="2"/>
  <printOptions horizontalCentered="1" verticalCentered="1"/>
  <pageMargins left="0" right="0" top="0" bottom="0" header="0" footer="0"/>
  <pageSetup paperSize="9" scale="7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理事会協力金アンケート</vt:lpstr>
      <vt:lpstr>管理規約変更案</vt:lpstr>
      <vt:lpstr>理事会 参加者 結果</vt:lpstr>
      <vt:lpstr>まとめ</vt:lpstr>
      <vt:lpstr>アンケート添付用</vt:lpstr>
      <vt:lpstr>アンケート添付用!Print_Area</vt:lpstr>
      <vt:lpstr>まとめ!Print_Area</vt:lpstr>
      <vt:lpstr>管理規約変更案!Print_Area</vt:lpstr>
      <vt:lpstr>'理事会 参加者 結果'!Print_Area</vt:lpstr>
      <vt:lpstr>理事会協力金アンケート!Print_Area</vt:lpstr>
      <vt:lpstr>アンケート添付用!Print_Titles</vt:lpstr>
      <vt:lpstr>'理事会 参加者 結果'!Print_Titles</vt:lpstr>
      <vt:lpstr>理事会協力金アンケート!Print_Titles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keywords>協力金;アンケート</cp:keywords>
  <cp:lastModifiedBy>Kameyama Tomohiro</cp:lastModifiedBy>
  <cp:lastPrinted>2022-09-18T06:18:42Z</cp:lastPrinted>
  <dcterms:created xsi:type="dcterms:W3CDTF">2021-06-10T11:53:05Z</dcterms:created>
  <dcterms:modified xsi:type="dcterms:W3CDTF">2022-10-10T11:32:09Z</dcterms:modified>
</cp:coreProperties>
</file>