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knt02\Desktop\"/>
    </mc:Choice>
  </mc:AlternateContent>
  <xr:revisionPtr revIDLastSave="0" documentId="13_ncr:1_{A3BFE781-740F-4FD8-AD53-0E202560C3A9}" xr6:coauthVersionLast="47" xr6:coauthVersionMax="47" xr10:uidLastSave="{00000000-0000-0000-0000-000000000000}"/>
  <bookViews>
    <workbookView xWindow="-108" yWindow="-108" windowWidth="23256" windowHeight="12456" xr2:uid="{EEC535CD-E762-46D7-8E0F-926C9F4516BE}"/>
  </bookViews>
  <sheets>
    <sheet name="Sheet1" sheetId="1" r:id="rId1"/>
  </sheets>
  <definedNames>
    <definedName name="_xlnm.Print_Area" localSheetId="0">Sheet1!$A$1:$W$47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45" i="1" l="1"/>
  <c r="U46" i="1"/>
  <c r="S43" i="1"/>
  <c r="T44" i="1"/>
  <c r="S44" i="1"/>
  <c r="R44" i="1"/>
  <c r="Q44" i="1"/>
  <c r="T43" i="1"/>
  <c r="R43" i="1"/>
  <c r="Q43" i="1"/>
  <c r="T42" i="1"/>
  <c r="S42" i="1"/>
  <c r="R42" i="1"/>
  <c r="Q42" i="1"/>
  <c r="P39" i="1"/>
  <c r="U39" i="1" s="1"/>
  <c r="O39" i="1"/>
  <c r="N39" i="1"/>
  <c r="O36" i="1"/>
  <c r="T36" i="1" s="1"/>
  <c r="N36" i="1"/>
  <c r="O32" i="1"/>
  <c r="P32" i="1" s="1"/>
  <c r="U32" i="1" s="1"/>
  <c r="N32" i="1"/>
  <c r="S32" i="1" s="1"/>
  <c r="O31" i="1"/>
  <c r="P31" i="1" s="1"/>
  <c r="U31" i="1" s="1"/>
  <c r="N31" i="1"/>
  <c r="P30" i="1"/>
  <c r="P36" i="1" s="1"/>
  <c r="U36" i="1" s="1"/>
  <c r="O30" i="1"/>
  <c r="N30" i="1"/>
  <c r="O29" i="1"/>
  <c r="N29" i="1"/>
  <c r="O28" i="1"/>
  <c r="N28" i="1"/>
  <c r="P27" i="1"/>
  <c r="P26" i="1"/>
  <c r="U26" i="1" s="1"/>
  <c r="P25" i="1"/>
  <c r="U25" i="1" s="1"/>
  <c r="P24" i="1"/>
  <c r="P23" i="1"/>
  <c r="P22" i="1"/>
  <c r="T39" i="1"/>
  <c r="S39" i="1"/>
  <c r="R39" i="1"/>
  <c r="Q39" i="1"/>
  <c r="U38" i="1"/>
  <c r="T38" i="1"/>
  <c r="S38" i="1"/>
  <c r="R38" i="1"/>
  <c r="Q38" i="1"/>
  <c r="U37" i="1"/>
  <c r="T37" i="1"/>
  <c r="S37" i="1"/>
  <c r="R37" i="1"/>
  <c r="Q37" i="1"/>
  <c r="S36" i="1"/>
  <c r="R36" i="1"/>
  <c r="Q36" i="1"/>
  <c r="U35" i="1"/>
  <c r="T35" i="1"/>
  <c r="S35" i="1"/>
  <c r="R35" i="1"/>
  <c r="Q35" i="1"/>
  <c r="U34" i="1"/>
  <c r="T34" i="1"/>
  <c r="S34" i="1"/>
  <c r="R34" i="1"/>
  <c r="Q34" i="1"/>
  <c r="U33" i="1"/>
  <c r="T33" i="1"/>
  <c r="S33" i="1"/>
  <c r="R33" i="1"/>
  <c r="Q33" i="1"/>
  <c r="T32" i="1"/>
  <c r="R32" i="1"/>
  <c r="Q32" i="1"/>
  <c r="T31" i="1"/>
  <c r="S31" i="1"/>
  <c r="R31" i="1"/>
  <c r="Q31" i="1"/>
  <c r="T30" i="1"/>
  <c r="S30" i="1"/>
  <c r="R30" i="1"/>
  <c r="Q30" i="1"/>
  <c r="T29" i="1"/>
  <c r="S29" i="1"/>
  <c r="R29" i="1"/>
  <c r="Q29" i="1"/>
  <c r="U28" i="1"/>
  <c r="T28" i="1"/>
  <c r="S28" i="1"/>
  <c r="R28" i="1"/>
  <c r="Q28" i="1"/>
  <c r="U27" i="1"/>
  <c r="T27" i="1"/>
  <c r="S27" i="1"/>
  <c r="R27" i="1"/>
  <c r="Q27" i="1"/>
  <c r="T26" i="1"/>
  <c r="S26" i="1"/>
  <c r="R26" i="1"/>
  <c r="Q26" i="1"/>
  <c r="T25" i="1"/>
  <c r="S25" i="1"/>
  <c r="R25" i="1"/>
  <c r="Q25" i="1"/>
  <c r="U24" i="1"/>
  <c r="T24" i="1"/>
  <c r="S24" i="1"/>
  <c r="R24" i="1"/>
  <c r="Q24" i="1"/>
  <c r="U23" i="1"/>
  <c r="T23" i="1"/>
  <c r="S23" i="1"/>
  <c r="R23" i="1"/>
  <c r="Q23" i="1"/>
  <c r="U22" i="1"/>
  <c r="T22" i="1"/>
  <c r="S22" i="1"/>
  <c r="R22" i="1"/>
  <c r="Q22" i="1"/>
  <c r="U21" i="1"/>
  <c r="T21" i="1"/>
  <c r="S21" i="1"/>
  <c r="R21" i="1"/>
  <c r="Q21" i="1"/>
  <c r="U20" i="1"/>
  <c r="T20" i="1"/>
  <c r="S20" i="1"/>
  <c r="R20" i="1"/>
  <c r="Q20" i="1"/>
  <c r="U19" i="1"/>
  <c r="T19" i="1"/>
  <c r="S19" i="1"/>
  <c r="R19" i="1"/>
  <c r="Q19" i="1"/>
  <c r="U18" i="1"/>
  <c r="T18" i="1"/>
  <c r="S18" i="1"/>
  <c r="R18" i="1"/>
  <c r="Q18" i="1"/>
  <c r="R17" i="1"/>
  <c r="Q17" i="1"/>
  <c r="R16" i="1"/>
  <c r="Q16" i="1"/>
  <c r="R15" i="1"/>
  <c r="Q15" i="1"/>
  <c r="R14" i="1"/>
  <c r="Q14" i="1"/>
  <c r="R13" i="1"/>
  <c r="Q13" i="1"/>
  <c r="R12" i="1"/>
  <c r="Q12" i="1"/>
  <c r="R11" i="1"/>
  <c r="Q11" i="1"/>
  <c r="U10" i="1"/>
  <c r="T10" i="1"/>
  <c r="S10" i="1"/>
  <c r="R10" i="1"/>
  <c r="Q10" i="1"/>
  <c r="U9" i="1"/>
  <c r="T9" i="1"/>
  <c r="S9" i="1"/>
  <c r="R9" i="1"/>
  <c r="Q9" i="1"/>
  <c r="U8" i="1"/>
  <c r="T8" i="1"/>
  <c r="S8" i="1"/>
  <c r="R8" i="1"/>
  <c r="Q8" i="1"/>
  <c r="U7" i="1"/>
  <c r="T7" i="1"/>
  <c r="S7" i="1"/>
  <c r="R7" i="1"/>
  <c r="Q7" i="1"/>
  <c r="U6" i="1"/>
  <c r="T6" i="1"/>
  <c r="S6" i="1"/>
  <c r="R6" i="1"/>
  <c r="Q6" i="1"/>
  <c r="P10" i="1"/>
  <c r="O22" i="1"/>
  <c r="N22" i="1"/>
  <c r="O21" i="1"/>
  <c r="N21" i="1"/>
  <c r="O20" i="1"/>
  <c r="N20" i="1"/>
  <c r="O19" i="1"/>
  <c r="N19" i="1"/>
  <c r="O18" i="1"/>
  <c r="N18" i="1"/>
  <c r="O17" i="1"/>
  <c r="P17" i="1" s="1"/>
  <c r="U17" i="1" s="1"/>
  <c r="N17" i="1"/>
  <c r="S17" i="1" s="1"/>
  <c r="O16" i="1"/>
  <c r="P16" i="1" s="1"/>
  <c r="U16" i="1" s="1"/>
  <c r="N16" i="1"/>
  <c r="S16" i="1" s="1"/>
  <c r="O15" i="1"/>
  <c r="P15" i="1" s="1"/>
  <c r="U15" i="1" s="1"/>
  <c r="N15" i="1"/>
  <c r="S15" i="1" s="1"/>
  <c r="O14" i="1"/>
  <c r="P14" i="1" s="1"/>
  <c r="U14" i="1" s="1"/>
  <c r="N14" i="1"/>
  <c r="S14" i="1" s="1"/>
  <c r="O13" i="1"/>
  <c r="P13" i="1" s="1"/>
  <c r="U13" i="1" s="1"/>
  <c r="N13" i="1"/>
  <c r="S13" i="1" s="1"/>
  <c r="O12" i="1"/>
  <c r="P12" i="1" s="1"/>
  <c r="U12" i="1" s="1"/>
  <c r="N12" i="1"/>
  <c r="S12" i="1" s="1"/>
  <c r="O11" i="1"/>
  <c r="P11" i="1" s="1"/>
  <c r="U11" i="1" s="1"/>
  <c r="N11" i="1"/>
  <c r="S11" i="1" s="1"/>
  <c r="O10" i="1"/>
  <c r="N10" i="1"/>
  <c r="O9" i="1"/>
  <c r="N9" i="1"/>
  <c r="O8" i="1"/>
  <c r="P8" i="1" s="1"/>
  <c r="N8" i="1"/>
  <c r="O7" i="1"/>
  <c r="N7" i="1"/>
  <c r="O6" i="1"/>
  <c r="P6" i="1" s="1"/>
  <c r="N6" i="1"/>
  <c r="K27" i="1"/>
  <c r="K26" i="1"/>
  <c r="K25" i="1"/>
  <c r="K24" i="1"/>
  <c r="K23" i="1"/>
  <c r="K39" i="1"/>
  <c r="J39" i="1"/>
  <c r="I39" i="1"/>
  <c r="J36" i="1"/>
  <c r="I36" i="1"/>
  <c r="I32" i="1"/>
  <c r="I31" i="1"/>
  <c r="I30" i="1"/>
  <c r="I29" i="1"/>
  <c r="I28" i="1"/>
  <c r="I22" i="1"/>
  <c r="I21" i="1"/>
  <c r="I20" i="1"/>
  <c r="I19" i="1"/>
  <c r="I18" i="1"/>
  <c r="I17" i="1"/>
  <c r="I16" i="1"/>
  <c r="I15" i="1"/>
  <c r="I14" i="1"/>
  <c r="I13" i="1"/>
  <c r="I12" i="1"/>
  <c r="I11" i="1"/>
  <c r="I10" i="1"/>
  <c r="I9" i="1"/>
  <c r="I8" i="1"/>
  <c r="I7" i="1"/>
  <c r="I6" i="1"/>
  <c r="J32" i="1"/>
  <c r="K32" i="1" s="1"/>
  <c r="J31" i="1"/>
  <c r="K31" i="1" s="1"/>
  <c r="J30" i="1"/>
  <c r="K30" i="1" s="1"/>
  <c r="J29" i="1"/>
  <c r="J28" i="1"/>
  <c r="J22" i="1"/>
  <c r="J21" i="1"/>
  <c r="J20" i="1"/>
  <c r="J19" i="1"/>
  <c r="J18" i="1"/>
  <c r="K29" i="1"/>
  <c r="J17" i="1"/>
  <c r="K17" i="1" s="1"/>
  <c r="J16" i="1"/>
  <c r="K16" i="1" s="1"/>
  <c r="J15" i="1"/>
  <c r="K15" i="1" s="1"/>
  <c r="J14" i="1"/>
  <c r="K14" i="1" s="1"/>
  <c r="J13" i="1"/>
  <c r="K13" i="1" s="1"/>
  <c r="J12" i="1"/>
  <c r="K12" i="1" s="1"/>
  <c r="J11" i="1"/>
  <c r="K11" i="1" s="1"/>
  <c r="J10" i="1"/>
  <c r="J9" i="1"/>
  <c r="J8" i="1"/>
  <c r="K8" i="1" s="1"/>
  <c r="J7" i="1"/>
  <c r="J6" i="1"/>
  <c r="K6" i="1" s="1"/>
  <c r="P29" i="1" l="1"/>
  <c r="U30" i="1"/>
  <c r="T17" i="1"/>
  <c r="T16" i="1"/>
  <c r="T15" i="1"/>
  <c r="T14" i="1"/>
  <c r="T13" i="1"/>
  <c r="T12" i="1"/>
  <c r="T11" i="1"/>
  <c r="K36" i="1"/>
  <c r="K22" i="1"/>
  <c r="K10" i="1"/>
  <c r="U29" i="1" l="1"/>
  <c r="P42" i="1"/>
  <c r="K42" i="1"/>
  <c r="K44" i="1"/>
  <c r="K43" i="1"/>
  <c r="K46" i="1" s="1"/>
  <c r="P44" i="1" l="1"/>
  <c r="U44" i="1" s="1"/>
  <c r="U42" i="1"/>
  <c r="P43" i="1"/>
  <c r="U43" i="1" s="1"/>
  <c r="P46" i="1" l="1"/>
</calcChain>
</file>

<file path=xl/sharedStrings.xml><?xml version="1.0" encoding="utf-8"?>
<sst xmlns="http://schemas.openxmlformats.org/spreadsheetml/2006/main" count="125" uniqueCount="70">
  <si>
    <t>Ⅰ 事前調査</t>
    <rPh sb="2" eb="4">
      <t>ジゼン</t>
    </rPh>
    <rPh sb="4" eb="6">
      <t>チョウサ</t>
    </rPh>
    <phoneticPr fontId="1"/>
  </si>
  <si>
    <t>書類調査</t>
    <rPh sb="0" eb="2">
      <t>ショルイ</t>
    </rPh>
    <rPh sb="2" eb="4">
      <t>チョウサ</t>
    </rPh>
    <phoneticPr fontId="1"/>
  </si>
  <si>
    <t>竣工図書、修繕履歴、日常管理状況の確認</t>
    <rPh sb="0" eb="3">
      <t>シュンコウズ</t>
    </rPh>
    <rPh sb="3" eb="4">
      <t>ショ</t>
    </rPh>
    <rPh sb="5" eb="7">
      <t>シュウゼン</t>
    </rPh>
    <rPh sb="7" eb="9">
      <t>リレキ</t>
    </rPh>
    <rPh sb="10" eb="12">
      <t>ニチジョウ</t>
    </rPh>
    <rPh sb="12" eb="14">
      <t>カンリ</t>
    </rPh>
    <rPh sb="14" eb="16">
      <t>ジョウキョウ</t>
    </rPh>
    <rPh sb="17" eb="19">
      <t>カクニン</t>
    </rPh>
    <phoneticPr fontId="1"/>
  </si>
  <si>
    <t>管理組合様からのヒアリング調査</t>
    <rPh sb="0" eb="2">
      <t>カンリ</t>
    </rPh>
    <rPh sb="2" eb="4">
      <t>クミアイ</t>
    </rPh>
    <rPh sb="4" eb="5">
      <t>サマ</t>
    </rPh>
    <rPh sb="13" eb="15">
      <t>チョウサ</t>
    </rPh>
    <phoneticPr fontId="1"/>
  </si>
  <si>
    <t>問題点・方針の確認</t>
    <rPh sb="0" eb="3">
      <t>モンダイテン</t>
    </rPh>
    <rPh sb="4" eb="6">
      <t>ホウシン</t>
    </rPh>
    <rPh sb="7" eb="9">
      <t>カクニン</t>
    </rPh>
    <phoneticPr fontId="1"/>
  </si>
  <si>
    <t>S</t>
    <phoneticPr fontId="1"/>
  </si>
  <si>
    <t>数量</t>
    <rPh sb="0" eb="2">
      <t>スウリョウ</t>
    </rPh>
    <phoneticPr fontId="1"/>
  </si>
  <si>
    <t>OLD</t>
    <phoneticPr fontId="1"/>
  </si>
  <si>
    <t>NEW</t>
    <phoneticPr fontId="1"/>
  </si>
  <si>
    <t>単位</t>
    <rPh sb="0" eb="2">
      <t>タンイ</t>
    </rPh>
    <phoneticPr fontId="1"/>
  </si>
  <si>
    <t>人・日</t>
    <rPh sb="0" eb="1">
      <t>ヒト</t>
    </rPh>
    <rPh sb="2" eb="3">
      <t>ヒ</t>
    </rPh>
    <phoneticPr fontId="1"/>
  </si>
  <si>
    <t>単価</t>
    <rPh sb="0" eb="2">
      <t>タンカ</t>
    </rPh>
    <phoneticPr fontId="1"/>
  </si>
  <si>
    <t>金額</t>
    <rPh sb="0" eb="2">
      <t>キンガク</t>
    </rPh>
    <phoneticPr fontId="1"/>
  </si>
  <si>
    <t>技術者
ランク</t>
    <rPh sb="0" eb="2">
      <t>ギジュツ</t>
    </rPh>
    <rPh sb="2" eb="3">
      <t>シャ</t>
    </rPh>
    <phoneticPr fontId="1"/>
  </si>
  <si>
    <t>居住者・区分所有者アンケートの実施</t>
    <rPh sb="0" eb="3">
      <t>キョジュウシャ</t>
    </rPh>
    <rPh sb="4" eb="9">
      <t>クブンショユウシャ</t>
    </rPh>
    <rPh sb="15" eb="17">
      <t>ジッシ</t>
    </rPh>
    <phoneticPr fontId="1"/>
  </si>
  <si>
    <t>内容協議、作成、配布、回収</t>
    <rPh sb="0" eb="2">
      <t>ナイヨウ</t>
    </rPh>
    <rPh sb="2" eb="4">
      <t>キョウギ</t>
    </rPh>
    <rPh sb="5" eb="7">
      <t>サクセイ</t>
    </rPh>
    <rPh sb="8" eb="10">
      <t>ハイフ</t>
    </rPh>
    <rPh sb="11" eb="13">
      <t>カイシュウ</t>
    </rPh>
    <phoneticPr fontId="1"/>
  </si>
  <si>
    <t>B</t>
    <phoneticPr fontId="1"/>
  </si>
  <si>
    <t>小計</t>
    <rPh sb="0" eb="2">
      <t>ショウケイ</t>
    </rPh>
    <phoneticPr fontId="1"/>
  </si>
  <si>
    <t>業務内容</t>
    <rPh sb="0" eb="2">
      <t>ギョウム</t>
    </rPh>
    <rPh sb="2" eb="4">
      <t>ナイヨウ</t>
    </rPh>
    <phoneticPr fontId="1"/>
  </si>
  <si>
    <t>詳細内訳</t>
    <rPh sb="0" eb="2">
      <t>ショウサイ</t>
    </rPh>
    <rPh sb="2" eb="4">
      <t>ウチワケ</t>
    </rPh>
    <phoneticPr fontId="1"/>
  </si>
  <si>
    <t>Ⅱ 目視・打診調査</t>
    <rPh sb="2" eb="4">
      <t>モクシ</t>
    </rPh>
    <rPh sb="5" eb="7">
      <t>ダシン</t>
    </rPh>
    <rPh sb="7" eb="9">
      <t>チョウサ</t>
    </rPh>
    <phoneticPr fontId="1"/>
  </si>
  <si>
    <t>壁面調査(外壁、塔屋外壁等)</t>
    <rPh sb="0" eb="2">
      <t>ヘキメン</t>
    </rPh>
    <rPh sb="2" eb="4">
      <t>チョウサ</t>
    </rPh>
    <rPh sb="5" eb="7">
      <t>ガイヘキ</t>
    </rPh>
    <rPh sb="8" eb="10">
      <t>トウヤ</t>
    </rPh>
    <rPh sb="10" eb="12">
      <t>ガイヘキ</t>
    </rPh>
    <rPh sb="12" eb="13">
      <t>トウ</t>
    </rPh>
    <phoneticPr fontId="1"/>
  </si>
  <si>
    <t>目視、手の届く範囲の触診、打診等</t>
    <rPh sb="0" eb="2">
      <t>モクシ</t>
    </rPh>
    <rPh sb="3" eb="4">
      <t>テ</t>
    </rPh>
    <rPh sb="5" eb="6">
      <t>トド</t>
    </rPh>
    <rPh sb="7" eb="9">
      <t>ハンイ</t>
    </rPh>
    <rPh sb="10" eb="12">
      <t>ショクシン</t>
    </rPh>
    <rPh sb="13" eb="15">
      <t>ダシン</t>
    </rPh>
    <rPh sb="15" eb="16">
      <t>ナド</t>
    </rPh>
    <phoneticPr fontId="1"/>
  </si>
  <si>
    <t>屋上等防水調査(屋上、塔屋等)</t>
    <rPh sb="0" eb="2">
      <t>オクジョウ</t>
    </rPh>
    <rPh sb="2" eb="3">
      <t>トウ</t>
    </rPh>
    <rPh sb="3" eb="5">
      <t>ボウスイ</t>
    </rPh>
    <rPh sb="5" eb="7">
      <t>チョウサ</t>
    </rPh>
    <rPh sb="8" eb="10">
      <t>オクジョウ</t>
    </rPh>
    <phoneticPr fontId="1"/>
  </si>
  <si>
    <t>ﾊﾞﾙｺﾆｰ立入り調査</t>
    <phoneticPr fontId="1"/>
  </si>
  <si>
    <t>7戸程度、外壁打診含</t>
    <phoneticPr fontId="1"/>
  </si>
  <si>
    <t>共用部調査</t>
    <phoneticPr fontId="1"/>
  </si>
  <si>
    <t>エントランス、ホール、廊下、階段等</t>
    <phoneticPr fontId="1"/>
  </si>
  <si>
    <t>A</t>
    <phoneticPr fontId="1"/>
  </si>
  <si>
    <t>金属部調査</t>
    <rPh sb="0" eb="3">
      <t>キンゾクブ</t>
    </rPh>
    <rPh sb="3" eb="5">
      <t>チョウサ</t>
    </rPh>
    <phoneticPr fontId="1"/>
  </si>
  <si>
    <t>建具類調査</t>
    <rPh sb="0" eb="2">
      <t>タテグ</t>
    </rPh>
    <rPh sb="2" eb="3">
      <t>ルイ</t>
    </rPh>
    <rPh sb="3" eb="5">
      <t>チョウサ</t>
    </rPh>
    <phoneticPr fontId="1"/>
  </si>
  <si>
    <t>外構、駐車場、駐輪場</t>
    <rPh sb="0" eb="2">
      <t>ガイコウ</t>
    </rPh>
    <rPh sb="3" eb="6">
      <t>チュウシャジョウ</t>
    </rPh>
    <rPh sb="7" eb="10">
      <t>チュウリンジョウ</t>
    </rPh>
    <phoneticPr fontId="1"/>
  </si>
  <si>
    <t>鉄部の錆び、汚れ等の目視及び打診</t>
    <rPh sb="0" eb="2">
      <t>テツブ</t>
    </rPh>
    <rPh sb="3" eb="4">
      <t>サ</t>
    </rPh>
    <rPh sb="6" eb="7">
      <t>ヨゴ</t>
    </rPh>
    <rPh sb="8" eb="9">
      <t>トウ</t>
    </rPh>
    <rPh sb="10" eb="12">
      <t>モクシ</t>
    </rPh>
    <rPh sb="12" eb="13">
      <t>オヨ</t>
    </rPh>
    <rPh sb="14" eb="16">
      <t>ダシン</t>
    </rPh>
    <phoneticPr fontId="1"/>
  </si>
  <si>
    <t>建具類の劣化具合、開閉機構の調査</t>
    <rPh sb="0" eb="3">
      <t>タテグルイ</t>
    </rPh>
    <rPh sb="4" eb="6">
      <t>レッカ</t>
    </rPh>
    <rPh sb="6" eb="8">
      <t>グアイ</t>
    </rPh>
    <rPh sb="9" eb="11">
      <t>カイヘイ</t>
    </rPh>
    <rPh sb="11" eb="13">
      <t>キコウ</t>
    </rPh>
    <rPh sb="14" eb="16">
      <t>チョウサ</t>
    </rPh>
    <phoneticPr fontId="1"/>
  </si>
  <si>
    <t>全般を目視による調査</t>
    <rPh sb="0" eb="2">
      <t>ゼンパン</t>
    </rPh>
    <rPh sb="3" eb="5">
      <t>モクシ</t>
    </rPh>
    <rPh sb="8" eb="10">
      <t>チョウサ</t>
    </rPh>
    <phoneticPr fontId="1"/>
  </si>
  <si>
    <t>Ⅲ 機械調査</t>
    <rPh sb="2" eb="4">
      <t>キカイ</t>
    </rPh>
    <rPh sb="4" eb="6">
      <t>チョウサ</t>
    </rPh>
    <phoneticPr fontId="1"/>
  </si>
  <si>
    <t>外壁塗膜付着力試験</t>
    <rPh sb="0" eb="2">
      <t>ガイヘキ</t>
    </rPh>
    <rPh sb="2" eb="4">
      <t>トマク</t>
    </rPh>
    <rPh sb="4" eb="7">
      <t>フチャクリョク</t>
    </rPh>
    <rPh sb="7" eb="9">
      <t>シケン</t>
    </rPh>
    <phoneticPr fontId="1"/>
  </si>
  <si>
    <t>外壁タイル付着力試験</t>
    <rPh sb="0" eb="2">
      <t>ガイヘキ</t>
    </rPh>
    <rPh sb="5" eb="7">
      <t>フチャク</t>
    </rPh>
    <rPh sb="7" eb="8">
      <t>リョク</t>
    </rPh>
    <rPh sb="8" eb="10">
      <t>シケン</t>
    </rPh>
    <phoneticPr fontId="1"/>
  </si>
  <si>
    <t>シーリング材物性試験</t>
    <rPh sb="5" eb="6">
      <t>ザイ</t>
    </rPh>
    <rPh sb="6" eb="8">
      <t>ブッセイ</t>
    </rPh>
    <rPh sb="8" eb="10">
      <t>シケン</t>
    </rPh>
    <phoneticPr fontId="1"/>
  </si>
  <si>
    <t>鉄部既存塗膜厚測定</t>
    <rPh sb="0" eb="2">
      <t>テツブ</t>
    </rPh>
    <rPh sb="2" eb="4">
      <t>キゾン</t>
    </rPh>
    <rPh sb="4" eb="6">
      <t>トマク</t>
    </rPh>
    <rPh sb="6" eb="7">
      <t>アツ</t>
    </rPh>
    <rPh sb="7" eb="9">
      <t>ソクテイ</t>
    </rPh>
    <phoneticPr fontId="1"/>
  </si>
  <si>
    <t>建研式、任意箇所
(東西南北面等、復旧含)</t>
    <rPh sb="0" eb="2">
      <t>ケンケン</t>
    </rPh>
    <rPh sb="2" eb="3">
      <t>シキ</t>
    </rPh>
    <rPh sb="4" eb="6">
      <t>ニンイ</t>
    </rPh>
    <rPh sb="6" eb="8">
      <t>カショ</t>
    </rPh>
    <rPh sb="10" eb="12">
      <t>トウザイ</t>
    </rPh>
    <rPh sb="12" eb="14">
      <t>ナンボク</t>
    </rPh>
    <rPh sb="14" eb="15">
      <t>メン</t>
    </rPh>
    <rPh sb="15" eb="16">
      <t>トウ</t>
    </rPh>
    <rPh sb="17" eb="19">
      <t>フッキュウ</t>
    </rPh>
    <rPh sb="19" eb="20">
      <t>フク</t>
    </rPh>
    <phoneticPr fontId="1"/>
  </si>
  <si>
    <t>上記付着力試験部1/2箇所、復旧含</t>
    <rPh sb="0" eb="2">
      <t>ジョウキ</t>
    </rPh>
    <rPh sb="2" eb="5">
      <t>フチャクリョク</t>
    </rPh>
    <rPh sb="5" eb="8">
      <t>シケンブ</t>
    </rPh>
    <rPh sb="11" eb="13">
      <t>カショ</t>
    </rPh>
    <rPh sb="14" eb="16">
      <t>フッキュウ</t>
    </rPh>
    <rPh sb="16" eb="17">
      <t>フク</t>
    </rPh>
    <phoneticPr fontId="1"/>
  </si>
  <si>
    <t>ダンベル試験、任意箇所
(東西南北面等、復旧含)</t>
    <rPh sb="4" eb="6">
      <t>シケン</t>
    </rPh>
    <rPh sb="7" eb="9">
      <t>ニンイ</t>
    </rPh>
    <rPh sb="9" eb="11">
      <t>カショ</t>
    </rPh>
    <phoneticPr fontId="1"/>
  </si>
  <si>
    <t>任意箇所</t>
    <rPh sb="0" eb="4">
      <t>ニンイカショ</t>
    </rPh>
    <phoneticPr fontId="1"/>
  </si>
  <si>
    <t>調査診断報告書</t>
    <phoneticPr fontId="1"/>
  </si>
  <si>
    <t>調査内容集計・分析、報告書作成</t>
    <phoneticPr fontId="1"/>
  </si>
  <si>
    <t>修繕委員会（理事会）出席</t>
    <phoneticPr fontId="1"/>
  </si>
  <si>
    <t>４H×１名×１回</t>
    <phoneticPr fontId="1"/>
  </si>
  <si>
    <t>建物調査診断報告書提出</t>
    <phoneticPr fontId="1"/>
  </si>
  <si>
    <t>※削除厳禁</t>
    <rPh sb="1" eb="3">
      <t>サクジョ</t>
    </rPh>
    <rPh sb="3" eb="5">
      <t>ゲンキン</t>
    </rPh>
    <phoneticPr fontId="1"/>
  </si>
  <si>
    <t>Ⅳ 報告書作成・委員会（理事会）出席</t>
    <phoneticPr fontId="1"/>
  </si>
  <si>
    <t>Ⅴ 成果物</t>
    <rPh sb="2" eb="5">
      <t>セイカブツ</t>
    </rPh>
    <phoneticPr fontId="1"/>
  </si>
  <si>
    <t>成果物</t>
    <rPh sb="0" eb="3">
      <t>セイカブツ</t>
    </rPh>
    <phoneticPr fontId="1"/>
  </si>
  <si>
    <t>建物調査診断報告書
(アンケート集権表含む)</t>
    <rPh sb="0" eb="2">
      <t>タテモノ</t>
    </rPh>
    <rPh sb="2" eb="4">
      <t>チョウサ</t>
    </rPh>
    <rPh sb="4" eb="6">
      <t>シンダン</t>
    </rPh>
    <rPh sb="6" eb="9">
      <t>ホウコクショ</t>
    </rPh>
    <rPh sb="16" eb="19">
      <t>シュウケンヒョウ</t>
    </rPh>
    <rPh sb="19" eb="20">
      <t>フク</t>
    </rPh>
    <phoneticPr fontId="1"/>
  </si>
  <si>
    <t>冊子1部、CD-ROM1枚</t>
    <rPh sb="0" eb="2">
      <t>サッシ</t>
    </rPh>
    <rPh sb="3" eb="4">
      <t>ブ</t>
    </rPh>
    <rPh sb="12" eb="13">
      <t>マイ</t>
    </rPh>
    <phoneticPr fontId="1"/>
  </si>
  <si>
    <t>備考</t>
    <rPh sb="0" eb="2">
      <t>ビコウ</t>
    </rPh>
    <phoneticPr fontId="1"/>
  </si>
  <si>
    <t>諸経費</t>
    <rPh sb="0" eb="3">
      <t>ショケイヒ</t>
    </rPh>
    <phoneticPr fontId="1"/>
  </si>
  <si>
    <t>①Ⅰ～Ⅴの合計</t>
    <rPh sb="5" eb="7">
      <t>ゴウケイ</t>
    </rPh>
    <phoneticPr fontId="1"/>
  </si>
  <si>
    <t>②直接経費、間接経費（Ⅰ～Ⅴの合計金額の20％）</t>
    <rPh sb="1" eb="3">
      <t>チョクセツ</t>
    </rPh>
    <rPh sb="3" eb="5">
      <t>ケイヒ</t>
    </rPh>
    <rPh sb="6" eb="8">
      <t>カンセツ</t>
    </rPh>
    <rPh sb="8" eb="10">
      <t>ケイヒ</t>
    </rPh>
    <rPh sb="15" eb="19">
      <t>ゴウケイキンガク</t>
    </rPh>
    <phoneticPr fontId="1"/>
  </si>
  <si>
    <t>式</t>
    <rPh sb="0" eb="1">
      <t>シキ</t>
    </rPh>
    <phoneticPr fontId="1"/>
  </si>
  <si>
    <t>③技術料等経費（Ⅰ～Ⅴの合計金額の15％）</t>
    <rPh sb="1" eb="3">
      <t>ギジュツ</t>
    </rPh>
    <rPh sb="4" eb="5">
      <t>トウ</t>
    </rPh>
    <rPh sb="5" eb="7">
      <t>ケイヒ</t>
    </rPh>
    <phoneticPr fontId="1"/>
  </si>
  <si>
    <t>④特別経費</t>
    <rPh sb="1" eb="3">
      <t>トクベツ</t>
    </rPh>
    <rPh sb="3" eb="5">
      <t>ケイヒ</t>
    </rPh>
    <phoneticPr fontId="1"/>
  </si>
  <si>
    <t>箇所</t>
    <rPh sb="0" eb="2">
      <t>カショ</t>
    </rPh>
    <phoneticPr fontId="1"/>
  </si>
  <si>
    <t>１．建物調査診断業務　合計</t>
    <phoneticPr fontId="1"/>
  </si>
  <si>
    <t>1・建物調査診断業務</t>
    <rPh sb="2" eb="4">
      <t>タテモノ</t>
    </rPh>
    <rPh sb="4" eb="6">
      <t>チョウサ</t>
    </rPh>
    <rPh sb="6" eb="8">
      <t>シンダン</t>
    </rPh>
    <rPh sb="8" eb="10">
      <t>ギョウム</t>
    </rPh>
    <phoneticPr fontId="1"/>
  </si>
  <si>
    <t>新旧比較</t>
    <rPh sb="0" eb="2">
      <t>シンキュウ</t>
    </rPh>
    <rPh sb="2" eb="4">
      <t>ヒカク</t>
    </rPh>
    <phoneticPr fontId="1"/>
  </si>
  <si>
    <t>コンクリート中性化震度調査</t>
    <phoneticPr fontId="1"/>
  </si>
  <si>
    <t>●：変更無し</t>
    <rPh sb="2" eb="4">
      <t>ヘンコウ</t>
    </rPh>
    <rPh sb="4" eb="5">
      <t>ナ</t>
    </rPh>
    <phoneticPr fontId="1"/>
  </si>
  <si>
    <t>×：変更有り</t>
    <rPh sb="2" eb="4">
      <t>ヘンコウ</t>
    </rPh>
    <rPh sb="4" eb="5">
      <t>ア</t>
    </rPh>
    <phoneticPr fontId="1"/>
  </si>
  <si>
    <t>※建物調査診断業務 見積書 新旧比較 (2022年9月9日時点)</t>
    <rPh sb="10" eb="13">
      <t>ミツモリショ</t>
    </rPh>
    <rPh sb="14" eb="16">
      <t>シンキュウ</t>
    </rPh>
    <rPh sb="16" eb="18">
      <t>ヒカク</t>
    </rPh>
    <rPh sb="24" eb="25">
      <t>ネン</t>
    </rPh>
    <rPh sb="26" eb="27">
      <t>ガツ</t>
    </rPh>
    <rPh sb="28" eb="29">
      <t>ニチ</t>
    </rPh>
    <rPh sb="29" eb="3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</si>
</sst>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_ "/>
    <numFmt numFmtId="178" formatCode="#,##0.00_);[Red]\(#,##0.00\)"/>
    <numFmt numFmtId="179" formatCode="#,##0_);[Red]\(#,##0\)"/>
  </numFmts>
  <fonts count="6" x14ac:knownFonts="1">
    <font>
      <sz val="10"/>
      <color theme="1"/>
      <name val="Meiryo UI"/>
      <family val="2"/>
      <charset val="128"/>
    </font>
    <font>
      <sz val="6"/>
      <name val="Meiryo UI"/>
      <family val="2"/>
      <charset val="128"/>
    </font>
    <font>
      <b/>
      <sz val="10"/>
      <color theme="1"/>
      <name val="Meiryo UI"/>
      <family val="3"/>
      <charset val="128"/>
    </font>
    <font>
      <b/>
      <u/>
      <sz val="20"/>
      <color theme="1"/>
      <name val="Meiryo UI"/>
      <family val="3"/>
      <charset val="128"/>
    </font>
    <font>
      <b/>
      <sz val="12"/>
      <color theme="1"/>
      <name val="Meiryo UI"/>
      <family val="3"/>
      <charset val="128"/>
    </font>
    <font>
      <b/>
      <sz val="14"/>
      <color theme="1"/>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FFFFCC"/>
        <bgColor indexed="64"/>
      </patternFill>
    </fill>
  </fills>
  <borders count="90">
    <border>
      <left/>
      <right/>
      <top/>
      <bottom/>
      <diagonal/>
    </border>
    <border>
      <left/>
      <right/>
      <top style="double">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style="double">
        <color auto="1"/>
      </top>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medium">
        <color auto="1"/>
      </left>
      <right style="thin">
        <color auto="1"/>
      </right>
      <top/>
      <bottom/>
      <diagonal/>
    </border>
    <border>
      <left/>
      <right style="thin">
        <color auto="1"/>
      </right>
      <top style="double">
        <color auto="1"/>
      </top>
      <bottom style="hair">
        <color auto="1"/>
      </bottom>
      <diagonal/>
    </border>
    <border>
      <left/>
      <right/>
      <top style="double">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right/>
      <top/>
      <bottom style="hair">
        <color auto="1"/>
      </bottom>
      <diagonal/>
    </border>
    <border>
      <left/>
      <right style="medium">
        <color auto="1"/>
      </right>
      <top/>
      <bottom style="hair">
        <color auto="1"/>
      </bottom>
      <diagonal/>
    </border>
    <border>
      <left style="medium">
        <color auto="1"/>
      </left>
      <right style="thin">
        <color auto="1"/>
      </right>
      <top style="thin">
        <color auto="1"/>
      </top>
      <bottom/>
      <diagonal/>
    </border>
    <border>
      <left style="thin">
        <color auto="1"/>
      </left>
      <right style="hair">
        <color auto="1"/>
      </right>
      <top style="double">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diagonalUp="1">
      <left style="medium">
        <color auto="1"/>
      </left>
      <right style="thin">
        <color auto="1"/>
      </right>
      <top style="hair">
        <color auto="1"/>
      </top>
      <bottom style="hair">
        <color auto="1"/>
      </bottom>
      <diagonal style="thin">
        <color auto="1"/>
      </diagonal>
    </border>
    <border>
      <left style="thin">
        <color auto="1"/>
      </left>
      <right style="hair">
        <color auto="1"/>
      </right>
      <top style="hair">
        <color auto="1"/>
      </top>
      <bottom/>
      <diagonal/>
    </border>
    <border>
      <left/>
      <right style="thin">
        <color auto="1"/>
      </right>
      <top style="hair">
        <color auto="1"/>
      </top>
      <bottom/>
      <diagonal/>
    </border>
    <border>
      <left/>
      <right style="medium">
        <color auto="1"/>
      </right>
      <top style="hair">
        <color auto="1"/>
      </top>
      <bottom/>
      <diagonal/>
    </border>
    <border>
      <left style="thin">
        <color auto="1"/>
      </left>
      <right style="hair">
        <color auto="1"/>
      </right>
      <top/>
      <bottom style="hair">
        <color auto="1"/>
      </bottom>
      <diagonal/>
    </border>
    <border>
      <left/>
      <right style="thin">
        <color auto="1"/>
      </right>
      <top/>
      <bottom style="hair">
        <color auto="1"/>
      </bottom>
      <diagonal/>
    </border>
    <border>
      <left/>
      <right/>
      <top style="hair">
        <color auto="1"/>
      </top>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diagonalUp="1">
      <left style="medium">
        <color auto="1"/>
      </left>
      <right style="thin">
        <color auto="1"/>
      </right>
      <top style="thin">
        <color auto="1"/>
      </top>
      <bottom style="hair">
        <color auto="1"/>
      </bottom>
      <diagonal style="thin">
        <color auto="1"/>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double">
        <color auto="1"/>
      </top>
      <bottom style="thin">
        <color auto="1"/>
      </bottom>
      <diagonal/>
    </border>
    <border>
      <left style="medium">
        <color auto="1"/>
      </left>
      <right/>
      <top style="double">
        <color auto="1"/>
      </top>
      <bottom style="thin">
        <color auto="1"/>
      </bottom>
      <diagonal/>
    </border>
    <border>
      <left/>
      <right style="thin">
        <color auto="1"/>
      </right>
      <top style="double">
        <color auto="1"/>
      </top>
      <bottom style="thin">
        <color auto="1"/>
      </bottom>
      <diagonal/>
    </border>
    <border>
      <left/>
      <right style="medium">
        <color auto="1"/>
      </right>
      <top style="double">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s>
  <cellStyleXfs count="1">
    <xf numFmtId="0" fontId="0" fillId="0" borderId="0">
      <alignment vertical="center"/>
    </xf>
  </cellStyleXfs>
  <cellXfs count="224">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right" vertical="center"/>
    </xf>
    <xf numFmtId="177" fontId="0" fillId="0" borderId="0" xfId="0" applyNumberFormat="1" applyAlignment="1">
      <alignment horizontal="righ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0" fillId="2" borderId="3" xfId="0" applyFill="1" applyBorder="1" applyAlignment="1">
      <alignment horizontal="center" vertical="center"/>
    </xf>
    <xf numFmtId="0" fontId="0" fillId="2" borderId="4" xfId="0" applyFill="1" applyBorder="1">
      <alignment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9" xfId="0" applyBorder="1">
      <alignment vertical="center"/>
    </xf>
    <xf numFmtId="176" fontId="0" fillId="0" borderId="9" xfId="0" applyNumberFormat="1" applyBorder="1" applyAlignment="1">
      <alignment horizontal="right" vertical="center"/>
    </xf>
    <xf numFmtId="177" fontId="0" fillId="0" borderId="11" xfId="0" applyNumberFormat="1" applyBorder="1" applyAlignment="1">
      <alignment horizontal="right" vertical="center"/>
    </xf>
    <xf numFmtId="0" fontId="5" fillId="0" borderId="9" xfId="0" applyFont="1" applyBorder="1">
      <alignment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178" fontId="0" fillId="0" borderId="0" xfId="0" applyNumberFormat="1">
      <alignment vertical="center"/>
    </xf>
    <xf numFmtId="178" fontId="0" fillId="0" borderId="13" xfId="0" applyNumberFormat="1" applyBorder="1">
      <alignment vertical="center"/>
    </xf>
    <xf numFmtId="178" fontId="0" fillId="0" borderId="16" xfId="0" applyNumberFormat="1" applyBorder="1">
      <alignment vertical="center"/>
    </xf>
    <xf numFmtId="178" fontId="0" fillId="0" borderId="9" xfId="0" applyNumberFormat="1" applyBorder="1">
      <alignment vertical="center"/>
    </xf>
    <xf numFmtId="0" fontId="0" fillId="0" borderId="13" xfId="0" applyBorder="1" applyAlignment="1">
      <alignment horizontal="center" vertical="center"/>
    </xf>
    <xf numFmtId="0" fontId="0" fillId="0" borderId="16" xfId="0" applyBorder="1" applyAlignment="1">
      <alignment horizontal="center" vertical="center"/>
    </xf>
    <xf numFmtId="179" fontId="0" fillId="0" borderId="0" xfId="0" applyNumberFormat="1">
      <alignment vertical="center"/>
    </xf>
    <xf numFmtId="179" fontId="0" fillId="0" borderId="13" xfId="0" applyNumberFormat="1" applyBorder="1" applyAlignment="1">
      <alignment horizontal="right" vertical="center"/>
    </xf>
    <xf numFmtId="179" fontId="0" fillId="0" borderId="14" xfId="0" applyNumberFormat="1" applyBorder="1" applyAlignment="1">
      <alignment horizontal="right" vertical="center"/>
    </xf>
    <xf numFmtId="179" fontId="0" fillId="0" borderId="16" xfId="0" applyNumberFormat="1" applyBorder="1" applyAlignment="1">
      <alignment horizontal="right" vertical="center"/>
    </xf>
    <xf numFmtId="179" fontId="0" fillId="0" borderId="17" xfId="0" applyNumberFormat="1" applyBorder="1" applyAlignment="1">
      <alignment horizontal="right" vertical="center"/>
    </xf>
    <xf numFmtId="179" fontId="0" fillId="0" borderId="9" xfId="0" applyNumberFormat="1" applyBorder="1" applyAlignment="1">
      <alignment horizontal="right" vertical="center"/>
    </xf>
    <xf numFmtId="0" fontId="2" fillId="2" borderId="2" xfId="0" applyFont="1" applyFill="1" applyBorder="1" applyAlignment="1">
      <alignment horizontal="left" vertical="center"/>
    </xf>
    <xf numFmtId="0" fontId="0" fillId="2" borderId="24" xfId="0" applyFill="1" applyBorder="1" applyAlignment="1">
      <alignment horizontal="center" vertical="center" wrapText="1"/>
    </xf>
    <xf numFmtId="177" fontId="0" fillId="2" borderId="25" xfId="0" applyNumberFormat="1" applyFill="1" applyBorder="1" applyAlignment="1">
      <alignment horizontal="center" vertical="center"/>
    </xf>
    <xf numFmtId="0" fontId="0" fillId="2" borderId="26" xfId="0" applyFill="1" applyBorder="1">
      <alignment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lignment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lignment vertical="center"/>
    </xf>
    <xf numFmtId="0" fontId="0" fillId="3" borderId="2" xfId="0" applyFill="1" applyBorder="1">
      <alignment vertical="center"/>
    </xf>
    <xf numFmtId="0" fontId="0" fillId="3" borderId="6" xfId="0" applyFill="1" applyBorder="1">
      <alignment vertical="center"/>
    </xf>
    <xf numFmtId="0" fontId="0" fillId="3" borderId="5" xfId="0" applyFill="1" applyBorder="1">
      <alignment vertical="center"/>
    </xf>
    <xf numFmtId="0" fontId="2" fillId="3" borderId="7" xfId="0" applyFont="1" applyFill="1" applyBorder="1">
      <alignment vertical="center"/>
    </xf>
    <xf numFmtId="0" fontId="0" fillId="3" borderId="7" xfId="0" applyFill="1" applyBorder="1">
      <alignment vertical="center"/>
    </xf>
    <xf numFmtId="0" fontId="0" fillId="3" borderId="5" xfId="0" applyFill="1" applyBorder="1" applyAlignment="1">
      <alignment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wrapText="1"/>
    </xf>
    <xf numFmtId="176" fontId="0" fillId="0" borderId="36" xfId="0" applyNumberFormat="1" applyBorder="1" applyAlignment="1">
      <alignment horizontal="center" vertical="center"/>
    </xf>
    <xf numFmtId="0" fontId="0" fillId="0" borderId="36" xfId="0" applyBorder="1" applyAlignment="1">
      <alignment horizontal="center" vertical="center"/>
    </xf>
    <xf numFmtId="177" fontId="0" fillId="0" borderId="36" xfId="0" applyNumberFormat="1" applyBorder="1" applyAlignment="1">
      <alignment horizontal="center" vertical="center"/>
    </xf>
    <xf numFmtId="177" fontId="0" fillId="0" borderId="37" xfId="0" applyNumberFormat="1" applyBorder="1" applyAlignment="1">
      <alignment horizontal="center" vertical="center"/>
    </xf>
    <xf numFmtId="0" fontId="0" fillId="0" borderId="38" xfId="0" applyBorder="1" applyAlignment="1">
      <alignment horizontal="center" vertical="center"/>
    </xf>
    <xf numFmtId="176" fontId="0" fillId="0" borderId="39" xfId="0" applyNumberFormat="1" applyBorder="1" applyAlignment="1">
      <alignment horizontal="right" vertical="center"/>
    </xf>
    <xf numFmtId="0" fontId="0" fillId="0" borderId="39" xfId="0" applyBorder="1" applyAlignment="1">
      <alignment horizontal="center" vertical="center"/>
    </xf>
    <xf numFmtId="177" fontId="0" fillId="0" borderId="39" xfId="0" applyNumberFormat="1" applyBorder="1" applyAlignment="1">
      <alignment horizontal="right" vertical="center"/>
    </xf>
    <xf numFmtId="177" fontId="0" fillId="0" borderId="40" xfId="0" applyNumberFormat="1" applyBorder="1" applyAlignment="1">
      <alignment horizontal="right"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0" fillId="0" borderId="46" xfId="0" applyBorder="1" applyAlignment="1">
      <alignment horizontal="center" vertical="center"/>
    </xf>
    <xf numFmtId="176" fontId="0" fillId="0" borderId="47" xfId="0" applyNumberFormat="1" applyBorder="1" applyAlignment="1">
      <alignment horizontal="right" vertical="center"/>
    </xf>
    <xf numFmtId="0" fontId="0" fillId="0" borderId="47" xfId="0" applyBorder="1" applyAlignment="1">
      <alignment horizontal="center" vertical="center"/>
    </xf>
    <xf numFmtId="177" fontId="0" fillId="0" borderId="47" xfId="0" applyNumberFormat="1" applyBorder="1" applyAlignment="1">
      <alignment horizontal="right" vertical="center"/>
    </xf>
    <xf numFmtId="177" fontId="0" fillId="0" borderId="48" xfId="0" applyNumberFormat="1" applyBorder="1" applyAlignment="1">
      <alignment horizontal="right" vertical="center"/>
    </xf>
    <xf numFmtId="0" fontId="2" fillId="0" borderId="49" xfId="0" applyFont="1" applyBorder="1">
      <alignment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176" fontId="2" fillId="0" borderId="52" xfId="0" applyNumberFormat="1" applyFont="1" applyBorder="1" applyAlignment="1">
      <alignment horizontal="right" vertical="center"/>
    </xf>
    <xf numFmtId="0" fontId="2" fillId="0" borderId="52" xfId="0" applyFont="1" applyBorder="1" applyAlignment="1">
      <alignment horizontal="center" vertical="center"/>
    </xf>
    <xf numFmtId="177" fontId="2" fillId="0" borderId="52" xfId="0" applyNumberFormat="1" applyFont="1" applyBorder="1" applyAlignment="1">
      <alignment horizontal="right" vertical="center"/>
    </xf>
    <xf numFmtId="177" fontId="2" fillId="0" borderId="53" xfId="0" applyNumberFormat="1" applyFont="1" applyBorder="1" applyAlignment="1">
      <alignment horizontal="right" vertical="center"/>
    </xf>
    <xf numFmtId="0" fontId="0" fillId="0" borderId="54" xfId="0" applyBorder="1" applyAlignment="1">
      <alignment horizontal="center" vertical="center"/>
    </xf>
    <xf numFmtId="176" fontId="0" fillId="0" borderId="55" xfId="0" applyNumberFormat="1" applyBorder="1" applyAlignment="1">
      <alignment horizontal="right" vertical="center"/>
    </xf>
    <xf numFmtId="0" fontId="0" fillId="0" borderId="55" xfId="0" applyBorder="1" applyAlignment="1">
      <alignment horizontal="center" vertical="center"/>
    </xf>
    <xf numFmtId="177" fontId="0" fillId="0" borderId="55" xfId="0" applyNumberFormat="1" applyBorder="1" applyAlignment="1">
      <alignment horizontal="right" vertical="center"/>
    </xf>
    <xf numFmtId="177" fontId="0" fillId="0" borderId="56" xfId="0" applyNumberFormat="1" applyBorder="1" applyAlignment="1">
      <alignment horizontal="right" vertical="center"/>
    </xf>
    <xf numFmtId="178" fontId="0" fillId="0" borderId="36" xfId="0" applyNumberFormat="1" applyBorder="1" applyAlignment="1">
      <alignment horizontal="center" vertical="center"/>
    </xf>
    <xf numFmtId="179" fontId="0" fillId="0" borderId="36" xfId="0" applyNumberFormat="1" applyBorder="1" applyAlignment="1">
      <alignment horizontal="center" vertical="center"/>
    </xf>
    <xf numFmtId="179" fontId="0" fillId="0" borderId="37" xfId="0" applyNumberFormat="1" applyBorder="1" applyAlignment="1">
      <alignment horizontal="center" vertical="center"/>
    </xf>
    <xf numFmtId="178" fontId="0" fillId="0" borderId="39" xfId="0" applyNumberFormat="1" applyBorder="1">
      <alignment vertical="center"/>
    </xf>
    <xf numFmtId="179" fontId="0" fillId="0" borderId="39" xfId="0" applyNumberFormat="1" applyBorder="1" applyAlignment="1">
      <alignment horizontal="right" vertical="center"/>
    </xf>
    <xf numFmtId="179" fontId="0" fillId="0" borderId="40" xfId="0" applyNumberFormat="1" applyBorder="1" applyAlignment="1">
      <alignment horizontal="right" vertical="center"/>
    </xf>
    <xf numFmtId="178" fontId="0" fillId="0" borderId="55" xfId="0" applyNumberFormat="1" applyBorder="1">
      <alignment vertical="center"/>
    </xf>
    <xf numFmtId="179" fontId="0" fillId="0" borderId="55" xfId="0" applyNumberFormat="1" applyBorder="1" applyAlignment="1">
      <alignment horizontal="right" vertical="center"/>
    </xf>
    <xf numFmtId="179" fontId="0" fillId="0" borderId="56" xfId="0" applyNumberFormat="1" applyBorder="1" applyAlignment="1">
      <alignment horizontal="right" vertical="center"/>
    </xf>
    <xf numFmtId="178" fontId="0" fillId="0" borderId="47" xfId="0" applyNumberFormat="1" applyBorder="1">
      <alignment vertical="center"/>
    </xf>
    <xf numFmtId="179" fontId="0" fillId="0" borderId="47" xfId="0" applyNumberFormat="1" applyBorder="1" applyAlignment="1">
      <alignment horizontal="right" vertical="center"/>
    </xf>
    <xf numFmtId="179" fontId="0" fillId="0" borderId="48" xfId="0" applyNumberFormat="1" applyBorder="1" applyAlignment="1">
      <alignment horizontal="right" vertical="center"/>
    </xf>
    <xf numFmtId="178" fontId="2" fillId="0" borderId="52" xfId="0" applyNumberFormat="1" applyFont="1" applyBorder="1">
      <alignment vertical="center"/>
    </xf>
    <xf numFmtId="179" fontId="2" fillId="0" borderId="52" xfId="0" applyNumberFormat="1" applyFont="1" applyBorder="1" applyAlignment="1">
      <alignment horizontal="right" vertical="center"/>
    </xf>
    <xf numFmtId="0" fontId="0" fillId="0" borderId="60" xfId="0" applyBorder="1" applyAlignment="1">
      <alignment horizontal="center" vertical="center"/>
    </xf>
    <xf numFmtId="0" fontId="0" fillId="0" borderId="61" xfId="0" applyBorder="1" applyAlignment="1">
      <alignment horizontal="center" vertical="center"/>
    </xf>
    <xf numFmtId="0" fontId="2" fillId="0" borderId="62" xfId="0" applyFont="1" applyBorder="1" applyAlignment="1">
      <alignment horizontal="center" vertical="center"/>
    </xf>
    <xf numFmtId="0" fontId="0" fillId="0" borderId="63" xfId="0" applyBorder="1" applyAlignment="1">
      <alignment horizontal="center" vertical="center"/>
    </xf>
    <xf numFmtId="0" fontId="0" fillId="0" borderId="64" xfId="0" applyBorder="1">
      <alignment vertical="center"/>
    </xf>
    <xf numFmtId="0" fontId="0" fillId="0" borderId="65" xfId="0" applyBorder="1">
      <alignment vertical="center"/>
    </xf>
    <xf numFmtId="0" fontId="0" fillId="0" borderId="66" xfId="0" applyBorder="1" applyAlignment="1">
      <alignment horizontal="center" vertical="center"/>
    </xf>
    <xf numFmtId="176" fontId="0" fillId="0" borderId="67" xfId="0" applyNumberFormat="1" applyBorder="1" applyAlignment="1">
      <alignment horizontal="right" vertical="center"/>
    </xf>
    <xf numFmtId="0" fontId="0" fillId="0" borderId="67" xfId="0" applyBorder="1" applyAlignment="1">
      <alignment horizontal="center" vertical="center"/>
    </xf>
    <xf numFmtId="177" fontId="0" fillId="0" borderId="67" xfId="0" applyNumberFormat="1" applyBorder="1" applyAlignment="1">
      <alignment horizontal="right" vertical="center"/>
    </xf>
    <xf numFmtId="177" fontId="0" fillId="0" borderId="68" xfId="0" applyNumberFormat="1" applyBorder="1" applyAlignment="1">
      <alignment horizontal="right" vertical="center"/>
    </xf>
    <xf numFmtId="179" fontId="0" fillId="0" borderId="67" xfId="0" applyNumberFormat="1" applyBorder="1" applyAlignment="1">
      <alignment horizontal="right" vertical="center"/>
    </xf>
    <xf numFmtId="0" fontId="0" fillId="0" borderId="45" xfId="0" applyBorder="1" applyAlignment="1">
      <alignment vertical="center" wrapText="1"/>
    </xf>
    <xf numFmtId="0" fontId="0" fillId="0" borderId="69" xfId="0" applyBorder="1" applyAlignment="1">
      <alignment horizontal="center" vertical="center"/>
    </xf>
    <xf numFmtId="0" fontId="0" fillId="0" borderId="62" xfId="0" applyBorder="1" applyAlignment="1">
      <alignment horizontal="center" vertical="center"/>
    </xf>
    <xf numFmtId="0" fontId="0" fillId="0" borderId="49" xfId="0" applyBorder="1">
      <alignment vertical="center"/>
    </xf>
    <xf numFmtId="0" fontId="0" fillId="0" borderId="51" xfId="0" applyBorder="1" applyAlignment="1">
      <alignment horizontal="center" vertical="center"/>
    </xf>
    <xf numFmtId="176" fontId="0" fillId="0" borderId="52" xfId="0" applyNumberFormat="1" applyBorder="1" applyAlignment="1">
      <alignment horizontal="right" vertical="center"/>
    </xf>
    <xf numFmtId="0" fontId="0" fillId="0" borderId="52" xfId="0" applyBorder="1" applyAlignment="1">
      <alignment horizontal="center" vertical="center"/>
    </xf>
    <xf numFmtId="177" fontId="0" fillId="0" borderId="52" xfId="0" applyNumberFormat="1" applyBorder="1" applyAlignment="1">
      <alignment horizontal="right" vertical="center"/>
    </xf>
    <xf numFmtId="0" fontId="0" fillId="0" borderId="70" xfId="0" applyBorder="1" applyAlignment="1">
      <alignment horizontal="center" vertical="center"/>
    </xf>
    <xf numFmtId="0" fontId="0" fillId="0" borderId="71" xfId="0" applyBorder="1">
      <alignment vertical="center"/>
    </xf>
    <xf numFmtId="0" fontId="0" fillId="0" borderId="72" xfId="0" applyBorder="1">
      <alignment vertical="center"/>
    </xf>
    <xf numFmtId="0" fontId="0" fillId="0" borderId="73" xfId="0" applyBorder="1" applyAlignment="1">
      <alignment horizontal="center" vertical="center"/>
    </xf>
    <xf numFmtId="0" fontId="0" fillId="0" borderId="74" xfId="0" applyBorder="1">
      <alignment vertical="center"/>
    </xf>
    <xf numFmtId="0" fontId="0" fillId="0" borderId="58" xfId="0" applyBorder="1">
      <alignment vertical="center"/>
    </xf>
    <xf numFmtId="0" fontId="2" fillId="0" borderId="75" xfId="0" applyFont="1" applyBorder="1" applyAlignment="1">
      <alignment horizontal="center" vertical="center"/>
    </xf>
    <xf numFmtId="0" fontId="0" fillId="0" borderId="76" xfId="0" applyBorder="1" applyAlignment="1">
      <alignment horizontal="center" vertical="center"/>
    </xf>
    <xf numFmtId="176" fontId="0" fillId="0" borderId="77" xfId="0" applyNumberFormat="1" applyBorder="1" applyAlignment="1">
      <alignment horizontal="right" vertical="center"/>
    </xf>
    <xf numFmtId="0" fontId="0" fillId="0" borderId="77" xfId="0" applyBorder="1" applyAlignment="1">
      <alignment horizontal="center" vertical="center"/>
    </xf>
    <xf numFmtId="177" fontId="0" fillId="0" borderId="77" xfId="0" applyNumberFormat="1" applyBorder="1" applyAlignment="1">
      <alignment horizontal="right" vertical="center"/>
    </xf>
    <xf numFmtId="177" fontId="2" fillId="0" borderId="78" xfId="0" applyNumberFormat="1" applyFont="1" applyBorder="1" applyAlignment="1">
      <alignment horizontal="right" vertical="center"/>
    </xf>
    <xf numFmtId="178" fontId="0" fillId="0" borderId="77" xfId="0" applyNumberFormat="1" applyBorder="1">
      <alignment vertical="center"/>
    </xf>
    <xf numFmtId="179" fontId="0" fillId="0" borderId="77" xfId="0" applyNumberFormat="1" applyBorder="1" applyAlignment="1">
      <alignment horizontal="right" vertical="center"/>
    </xf>
    <xf numFmtId="0" fontId="0" fillId="0" borderId="57" xfId="0" applyBorder="1">
      <alignment vertical="center"/>
    </xf>
    <xf numFmtId="0" fontId="0" fillId="0" borderId="65" xfId="0" applyBorder="1" applyAlignment="1">
      <alignment vertical="center" wrapText="1"/>
    </xf>
    <xf numFmtId="0" fontId="0" fillId="0" borderId="79" xfId="0" applyBorder="1" applyAlignment="1">
      <alignment horizontal="center" vertical="center"/>
    </xf>
    <xf numFmtId="178" fontId="0" fillId="0" borderId="39" xfId="0" applyNumberFormat="1" applyBorder="1" applyAlignment="1">
      <alignment horizontal="center" vertical="center"/>
    </xf>
    <xf numFmtId="179" fontId="0" fillId="0" borderId="39" xfId="0" applyNumberFormat="1" applyBorder="1" applyAlignment="1">
      <alignment horizontal="center" vertical="center"/>
    </xf>
    <xf numFmtId="179" fontId="0" fillId="0" borderId="40" xfId="0" applyNumberFormat="1" applyBorder="1" applyAlignment="1">
      <alignment horizontal="center" vertical="center"/>
    </xf>
    <xf numFmtId="178" fontId="0" fillId="0" borderId="55" xfId="0" applyNumberFormat="1" applyBorder="1" applyAlignment="1">
      <alignment horizontal="center" vertical="center"/>
    </xf>
    <xf numFmtId="179" fontId="0" fillId="0" borderId="55" xfId="0" applyNumberFormat="1" applyBorder="1" applyAlignment="1">
      <alignment horizontal="center" vertical="center"/>
    </xf>
    <xf numFmtId="179" fontId="0" fillId="0" borderId="56" xfId="0" applyNumberFormat="1" applyBorder="1" applyAlignment="1">
      <alignment horizontal="center" vertical="center"/>
    </xf>
    <xf numFmtId="178" fontId="0" fillId="0" borderId="47" xfId="0" applyNumberFormat="1" applyBorder="1" applyAlignment="1">
      <alignment horizontal="center" vertical="center"/>
    </xf>
    <xf numFmtId="179" fontId="0" fillId="0" borderId="47" xfId="0" applyNumberFormat="1" applyBorder="1" applyAlignment="1">
      <alignment horizontal="center" vertical="center"/>
    </xf>
    <xf numFmtId="179" fontId="0" fillId="0" borderId="48" xfId="0" applyNumberFormat="1" applyBorder="1" applyAlignment="1">
      <alignment horizontal="center" vertical="center"/>
    </xf>
    <xf numFmtId="178" fontId="2" fillId="0" borderId="52" xfId="0" applyNumberFormat="1" applyFont="1" applyBorder="1" applyAlignment="1">
      <alignment horizontal="center" vertical="center"/>
    </xf>
    <xf numFmtId="179" fontId="2" fillId="0" borderId="52" xfId="0" applyNumberFormat="1" applyFont="1" applyBorder="1" applyAlignment="1">
      <alignment horizontal="center" vertical="center"/>
    </xf>
    <xf numFmtId="177" fontId="2" fillId="0" borderId="53" xfId="0" applyNumberFormat="1" applyFont="1" applyBorder="1" applyAlignment="1">
      <alignment horizontal="center" vertical="center"/>
    </xf>
    <xf numFmtId="178" fontId="0" fillId="0" borderId="67" xfId="0" applyNumberFormat="1" applyBorder="1" applyAlignment="1">
      <alignment horizontal="center" vertical="center"/>
    </xf>
    <xf numFmtId="179" fontId="0" fillId="0" borderId="67" xfId="0" applyNumberFormat="1" applyBorder="1" applyAlignment="1">
      <alignment horizontal="center" vertical="center"/>
    </xf>
    <xf numFmtId="179" fontId="0" fillId="0" borderId="68" xfId="0" applyNumberFormat="1" applyBorder="1" applyAlignment="1">
      <alignment horizontal="center" vertical="center"/>
    </xf>
    <xf numFmtId="178" fontId="0" fillId="0" borderId="77" xfId="0" applyNumberFormat="1" applyBorder="1" applyAlignment="1">
      <alignment horizontal="center" vertical="center"/>
    </xf>
    <xf numFmtId="179" fontId="0" fillId="0" borderId="77" xfId="0" applyNumberFormat="1" applyBorder="1" applyAlignment="1">
      <alignment horizontal="center" vertical="center"/>
    </xf>
    <xf numFmtId="179" fontId="0" fillId="0" borderId="78" xfId="0" applyNumberFormat="1" applyBorder="1" applyAlignment="1">
      <alignment horizontal="center" vertical="center"/>
    </xf>
    <xf numFmtId="178" fontId="0" fillId="0" borderId="52" xfId="0" applyNumberFormat="1" applyBorder="1" applyAlignment="1">
      <alignment horizontal="center" vertical="center"/>
    </xf>
    <xf numFmtId="179" fontId="0" fillId="0" borderId="52" xfId="0" applyNumberFormat="1" applyBorder="1" applyAlignment="1">
      <alignment horizontal="center" vertical="center"/>
    </xf>
    <xf numFmtId="179" fontId="0" fillId="0" borderId="53" xfId="0" applyNumberFormat="1" applyBorder="1" applyAlignment="1">
      <alignment horizontal="center" vertical="center"/>
    </xf>
    <xf numFmtId="176" fontId="0" fillId="4" borderId="67" xfId="0" applyNumberFormat="1" applyFill="1" applyBorder="1" applyAlignment="1">
      <alignment horizontal="right" vertical="center"/>
    </xf>
    <xf numFmtId="176" fontId="0" fillId="4" borderId="47" xfId="0" applyNumberFormat="1" applyFill="1" applyBorder="1" applyAlignment="1">
      <alignment horizontal="right" vertical="center"/>
    </xf>
    <xf numFmtId="178" fontId="0" fillId="4" borderId="67" xfId="0" applyNumberFormat="1" applyFill="1" applyBorder="1" applyAlignment="1">
      <alignment horizontal="center" vertical="center"/>
    </xf>
    <xf numFmtId="178" fontId="0" fillId="4" borderId="47" xfId="0" applyNumberFormat="1" applyFill="1" applyBorder="1" applyAlignment="1">
      <alignment horizontal="center" vertical="center"/>
    </xf>
    <xf numFmtId="177" fontId="0" fillId="4" borderId="68" xfId="0" applyNumberFormat="1" applyFill="1" applyBorder="1" applyAlignment="1">
      <alignment horizontal="right" vertical="center"/>
    </xf>
    <xf numFmtId="177" fontId="0" fillId="4" borderId="48" xfId="0" applyNumberFormat="1" applyFill="1" applyBorder="1" applyAlignment="1">
      <alignment horizontal="right" vertical="center"/>
    </xf>
    <xf numFmtId="179" fontId="0" fillId="4" borderId="68" xfId="0" applyNumberFormat="1" applyFill="1" applyBorder="1" applyAlignment="1">
      <alignment horizontal="center" vertical="center"/>
    </xf>
    <xf numFmtId="179" fontId="0" fillId="4" borderId="48" xfId="0" applyNumberFormat="1" applyFill="1" applyBorder="1" applyAlignment="1">
      <alignment horizontal="center" vertical="center"/>
    </xf>
    <xf numFmtId="177" fontId="2" fillId="4" borderId="78" xfId="0" applyNumberFormat="1" applyFont="1" applyFill="1" applyBorder="1" applyAlignment="1">
      <alignment horizontal="right" vertical="center"/>
    </xf>
    <xf numFmtId="179" fontId="0" fillId="4" borderId="78" xfId="0" applyNumberFormat="1" applyFill="1" applyBorder="1" applyAlignment="1">
      <alignment horizontal="center" vertical="center"/>
    </xf>
    <xf numFmtId="0" fontId="0" fillId="3" borderId="59" xfId="0" applyFill="1" applyBorder="1">
      <alignment vertical="center"/>
    </xf>
    <xf numFmtId="0" fontId="0" fillId="3" borderId="41" xfId="0" applyFill="1" applyBorder="1">
      <alignment vertical="center"/>
    </xf>
    <xf numFmtId="0" fontId="0" fillId="3" borderId="38" xfId="0" applyFill="1" applyBorder="1">
      <alignment vertical="center"/>
    </xf>
    <xf numFmtId="0" fontId="0" fillId="3" borderId="80" xfId="0" applyFill="1" applyBorder="1">
      <alignment vertical="center"/>
    </xf>
    <xf numFmtId="0" fontId="0" fillId="0" borderId="81" xfId="0" applyBorder="1" applyAlignment="1">
      <alignment horizontal="center" vertical="center"/>
    </xf>
    <xf numFmtId="177" fontId="0" fillId="4" borderId="47" xfId="0" applyNumberFormat="1" applyFill="1" applyBorder="1" applyAlignment="1">
      <alignment horizontal="right" vertical="center"/>
    </xf>
    <xf numFmtId="179" fontId="0" fillId="4" borderId="53" xfId="0" applyNumberFormat="1" applyFill="1" applyBorder="1" applyAlignment="1">
      <alignment horizontal="center" vertical="center"/>
    </xf>
    <xf numFmtId="178" fontId="0" fillId="0" borderId="9" xfId="0" applyNumberFormat="1" applyBorder="1" applyAlignment="1">
      <alignment horizontal="center" vertical="center"/>
    </xf>
    <xf numFmtId="179" fontId="0" fillId="4" borderId="10" xfId="0" applyNumberFormat="1" applyFill="1" applyBorder="1" applyAlignment="1">
      <alignment horizontal="center" vertical="center"/>
    </xf>
    <xf numFmtId="0" fontId="0" fillId="0" borderId="82" xfId="0"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176" fontId="0" fillId="0" borderId="1" xfId="0" applyNumberFormat="1" applyBorder="1" applyAlignment="1">
      <alignment horizontal="right" vertical="center"/>
    </xf>
    <xf numFmtId="177" fontId="0" fillId="0" borderId="82" xfId="0" applyNumberFormat="1" applyBorder="1" applyAlignment="1">
      <alignment horizontal="right" vertical="center"/>
    </xf>
    <xf numFmtId="177" fontId="2" fillId="4" borderId="1" xfId="0" applyNumberFormat="1" applyFont="1" applyFill="1" applyBorder="1" applyAlignment="1">
      <alignment horizontal="right" vertical="center"/>
    </xf>
    <xf numFmtId="0" fontId="0" fillId="0" borderId="83" xfId="0" applyBorder="1" applyAlignment="1">
      <alignment horizontal="center" vertical="center"/>
    </xf>
    <xf numFmtId="178" fontId="0" fillId="0" borderId="1" xfId="0" applyNumberFormat="1" applyBorder="1">
      <alignment vertical="center"/>
    </xf>
    <xf numFmtId="0" fontId="0" fillId="0" borderId="84" xfId="0" applyBorder="1" applyAlignment="1">
      <alignment horizontal="center" vertical="center"/>
    </xf>
    <xf numFmtId="179" fontId="0" fillId="0" borderId="1" xfId="0" applyNumberFormat="1" applyBorder="1" applyAlignment="1">
      <alignment horizontal="right" vertical="center"/>
    </xf>
    <xf numFmtId="178" fontId="0" fillId="0" borderId="1" xfId="0" applyNumberFormat="1" applyBorder="1" applyAlignment="1">
      <alignment horizontal="center" vertical="center"/>
    </xf>
    <xf numFmtId="179" fontId="0" fillId="4" borderId="85" xfId="0" applyNumberFormat="1" applyFill="1" applyBorder="1" applyAlignment="1">
      <alignment horizontal="center" vertical="center"/>
    </xf>
    <xf numFmtId="0" fontId="0" fillId="0" borderId="86" xfId="0" applyBorder="1" applyAlignment="1">
      <alignment horizontal="center" vertical="center"/>
    </xf>
    <xf numFmtId="0" fontId="0" fillId="0" borderId="19" xfId="0" applyBorder="1">
      <alignment vertical="center"/>
    </xf>
    <xf numFmtId="0" fontId="0" fillId="0" borderId="19" xfId="0" applyBorder="1" applyAlignment="1">
      <alignment horizontal="center" vertical="center"/>
    </xf>
    <xf numFmtId="176" fontId="0" fillId="0" borderId="19" xfId="0" applyNumberFormat="1" applyBorder="1" applyAlignment="1">
      <alignment horizontal="right" vertical="center"/>
    </xf>
    <xf numFmtId="9" fontId="0" fillId="0" borderId="19" xfId="0" applyNumberFormat="1" applyBorder="1" applyAlignment="1">
      <alignment horizontal="center" vertical="center"/>
    </xf>
    <xf numFmtId="177" fontId="0" fillId="0" borderId="86" xfId="0" applyNumberFormat="1" applyBorder="1" applyAlignment="1">
      <alignment horizontal="right" vertical="center"/>
    </xf>
    <xf numFmtId="177" fontId="2" fillId="4" borderId="19" xfId="0" applyNumberFormat="1" applyFont="1" applyFill="1" applyBorder="1" applyAlignment="1">
      <alignment horizontal="right" vertical="center"/>
    </xf>
    <xf numFmtId="0" fontId="0" fillId="0" borderId="18" xfId="0" applyBorder="1" applyAlignment="1">
      <alignment horizontal="center" vertical="center"/>
    </xf>
    <xf numFmtId="178" fontId="0" fillId="0" borderId="19" xfId="0" applyNumberFormat="1" applyBorder="1">
      <alignment vertical="center"/>
    </xf>
    <xf numFmtId="9" fontId="0" fillId="0" borderId="87" xfId="0" applyNumberFormat="1" applyBorder="1" applyAlignment="1">
      <alignment horizontal="center" vertical="center"/>
    </xf>
    <xf numFmtId="179" fontId="0" fillId="0" borderId="19" xfId="0" applyNumberFormat="1" applyBorder="1" applyAlignment="1">
      <alignment horizontal="right" vertical="center"/>
    </xf>
    <xf numFmtId="178" fontId="0" fillId="0" borderId="19" xfId="0" applyNumberFormat="1" applyBorder="1" applyAlignment="1">
      <alignment horizontal="center" vertical="center"/>
    </xf>
    <xf numFmtId="179" fontId="0" fillId="4" borderId="20" xfId="0" applyNumberFormat="1" applyFill="1" applyBorder="1" applyAlignment="1">
      <alignment horizontal="center" vertical="center"/>
    </xf>
    <xf numFmtId="0" fontId="0" fillId="0" borderId="88" xfId="0" applyBorder="1" applyAlignment="1">
      <alignment horizontal="center" vertical="center"/>
    </xf>
    <xf numFmtId="0" fontId="0" fillId="0" borderId="22" xfId="0" applyBorder="1">
      <alignment vertical="center"/>
    </xf>
    <xf numFmtId="0" fontId="0" fillId="0" borderId="22" xfId="0" applyBorder="1" applyAlignment="1">
      <alignment horizontal="center" vertical="center"/>
    </xf>
    <xf numFmtId="176" fontId="0" fillId="0" borderId="22" xfId="0" applyNumberFormat="1" applyBorder="1" applyAlignment="1">
      <alignment horizontal="right" vertical="center"/>
    </xf>
    <xf numFmtId="177" fontId="0" fillId="0" borderId="88" xfId="0" applyNumberFormat="1" applyBorder="1" applyAlignment="1">
      <alignment horizontal="right" vertical="center"/>
    </xf>
    <xf numFmtId="177" fontId="2" fillId="0" borderId="22" xfId="0" applyNumberFormat="1" applyFont="1" applyBorder="1" applyAlignment="1">
      <alignment horizontal="right" vertical="center"/>
    </xf>
    <xf numFmtId="0" fontId="0" fillId="0" borderId="21" xfId="0" applyBorder="1" applyAlignment="1">
      <alignment horizontal="center" vertical="center"/>
    </xf>
    <xf numFmtId="178" fontId="0" fillId="0" borderId="22" xfId="0" applyNumberFormat="1" applyBorder="1">
      <alignment vertical="center"/>
    </xf>
    <xf numFmtId="0" fontId="0" fillId="0" borderId="89" xfId="0" applyBorder="1" applyAlignment="1">
      <alignment horizontal="center" vertical="center"/>
    </xf>
    <xf numFmtId="179" fontId="0" fillId="0" borderId="22" xfId="0" applyNumberFormat="1" applyBorder="1" applyAlignment="1">
      <alignment horizontal="right" vertical="center"/>
    </xf>
    <xf numFmtId="178" fontId="0" fillId="0" borderId="22" xfId="0" applyNumberFormat="1" applyBorder="1" applyAlignment="1">
      <alignment horizontal="center" vertical="center"/>
    </xf>
    <xf numFmtId="179" fontId="0" fillId="4" borderId="23" xfId="0" applyNumberFormat="1" applyFill="1" applyBorder="1" applyAlignment="1">
      <alignment horizontal="center" vertical="center"/>
    </xf>
    <xf numFmtId="177" fontId="2" fillId="4" borderId="53" xfId="0" applyNumberFormat="1" applyFont="1" applyFill="1" applyBorder="1" applyAlignment="1">
      <alignment horizontal="right" vertical="center"/>
    </xf>
    <xf numFmtId="178" fontId="0" fillId="4" borderId="67" xfId="0" applyNumberFormat="1" applyFill="1" applyBorder="1">
      <alignment vertical="center"/>
    </xf>
    <xf numFmtId="178" fontId="0" fillId="4" borderId="47" xfId="0" applyNumberFormat="1" applyFill="1" applyBorder="1">
      <alignment vertical="center"/>
    </xf>
    <xf numFmtId="179" fontId="0" fillId="4" borderId="68" xfId="0" applyNumberFormat="1" applyFill="1" applyBorder="1" applyAlignment="1">
      <alignment horizontal="right" vertical="center"/>
    </xf>
    <xf numFmtId="179" fontId="0" fillId="4" borderId="48" xfId="0" applyNumberFormat="1" applyFill="1" applyBorder="1" applyAlignment="1">
      <alignment horizontal="right" vertical="center"/>
    </xf>
    <xf numFmtId="177" fontId="4" fillId="4" borderId="9" xfId="0" applyNumberFormat="1" applyFont="1" applyFill="1" applyBorder="1" applyAlignment="1">
      <alignment horizontal="right" vertical="center"/>
    </xf>
    <xf numFmtId="0" fontId="2" fillId="0" borderId="8" xfId="0" applyFont="1" applyBorder="1" applyAlignment="1">
      <alignment horizontal="centerContinuous" vertical="center"/>
    </xf>
    <xf numFmtId="176" fontId="2" fillId="0" borderId="9" xfId="0" applyNumberFormat="1" applyFont="1" applyBorder="1" applyAlignment="1">
      <alignment horizontal="centerContinuous" vertical="center"/>
    </xf>
    <xf numFmtId="0" fontId="2" fillId="0" borderId="9" xfId="0" applyFont="1" applyBorder="1" applyAlignment="1">
      <alignment horizontal="centerContinuous" vertical="center"/>
    </xf>
    <xf numFmtId="177" fontId="2" fillId="0" borderId="9" xfId="0" applyNumberFormat="1" applyFont="1" applyBorder="1" applyAlignment="1">
      <alignment horizontal="centerContinuous" vertical="center"/>
    </xf>
    <xf numFmtId="178" fontId="2" fillId="0" borderId="9" xfId="0" applyNumberFormat="1" applyFont="1" applyBorder="1" applyAlignment="1">
      <alignment horizontal="centerContinuous" vertical="center"/>
    </xf>
    <xf numFmtId="179" fontId="2" fillId="0" borderId="9" xfId="0" applyNumberFormat="1" applyFont="1" applyBorder="1" applyAlignment="1">
      <alignment horizontal="centerContinuous" vertical="center"/>
    </xf>
    <xf numFmtId="179" fontId="2" fillId="0" borderId="10" xfId="0" applyNumberFormat="1" applyFont="1" applyBorder="1" applyAlignment="1">
      <alignment horizontal="centerContinuous" vertical="center"/>
    </xf>
    <xf numFmtId="179" fontId="0" fillId="0" borderId="82" xfId="0" applyNumberFormat="1" applyBorder="1" applyAlignment="1">
      <alignment horizontal="center" vertical="center"/>
    </xf>
    <xf numFmtId="179" fontId="0" fillId="0" borderId="86" xfId="0" applyNumberFormat="1" applyBorder="1" applyAlignment="1">
      <alignment horizontal="center" vertical="center"/>
    </xf>
    <xf numFmtId="179" fontId="0" fillId="0" borderId="88" xfId="0" applyNumberFormat="1" applyBorder="1" applyAlignment="1">
      <alignment horizontal="center" vertical="center"/>
    </xf>
    <xf numFmtId="179" fontId="0" fillId="0" borderId="11" xfId="0" applyNumberForma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1447800</xdr:colOff>
      <xdr:row>18</xdr:row>
      <xdr:rowOff>101600</xdr:rowOff>
    </xdr:from>
    <xdr:ext cx="7088415" cy="496152"/>
    <xdr:sp macro="" textlink="">
      <xdr:nvSpPr>
        <xdr:cNvPr id="2" name="正方形/長方形 1">
          <a:extLst>
            <a:ext uri="{FF2B5EF4-FFF2-40B4-BE49-F238E27FC236}">
              <a16:creationId xmlns:a16="http://schemas.microsoft.com/office/drawing/2014/main" id="{B43C67AD-CC0B-F08C-531D-89E66B4891D4}"/>
            </a:ext>
          </a:extLst>
        </xdr:cNvPr>
        <xdr:cNvSpPr/>
      </xdr:nvSpPr>
      <xdr:spPr>
        <a:xfrm>
          <a:off x="6477000" y="4292600"/>
          <a:ext cx="7088415" cy="496152"/>
        </a:xfrm>
        <a:prstGeom prst="rect">
          <a:avLst/>
        </a:prstGeom>
        <a:solidFill>
          <a:srgbClr val="FFFFCC"/>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36000" bIns="36000" rtlCol="0" anchor="t">
          <a:spAutoFit/>
        </a:bodyPr>
        <a:lstStyle/>
        <a:p>
          <a:pPr lvl="0"/>
          <a:r>
            <a:rPr lang="ja-JP" altLang="ja-JP" sz="1000" b="0" i="0" u="none" strike="noStrike">
              <a:solidFill>
                <a:sysClr val="windowText" lastClr="000000"/>
              </a:solidFill>
              <a:effectLst/>
              <a:latin typeface="Meiryo UI" panose="020B0604030504040204" pitchFamily="50" charset="-128"/>
              <a:ea typeface="Meiryo UI" panose="020B0604030504040204" pitchFamily="50" charset="-128"/>
              <a:cs typeface="+mn-cs"/>
            </a:rPr>
            <a:t>コンクリート中性化震度調査が、</a:t>
          </a:r>
          <a:r>
            <a:rPr lang="en-US" altLang="ja-JP" sz="1000" b="0" i="0" u="none" strike="noStrike">
              <a:solidFill>
                <a:sysClr val="windowText" lastClr="000000"/>
              </a:solidFill>
              <a:effectLst/>
              <a:latin typeface="Meiryo UI" panose="020B0604030504040204" pitchFamily="50" charset="-128"/>
              <a:ea typeface="Meiryo UI" panose="020B0604030504040204" pitchFamily="50" charset="-128"/>
              <a:cs typeface="+mn-cs"/>
            </a:rPr>
            <a:t>8</a:t>
          </a:r>
          <a:r>
            <a:rPr lang="ja-JP" altLang="ja-JP" sz="1000" b="0" i="0" u="none" strike="noStrike">
              <a:solidFill>
                <a:sysClr val="windowText" lastClr="000000"/>
              </a:solidFill>
              <a:effectLst/>
              <a:latin typeface="Meiryo UI" panose="020B0604030504040204" pitchFamily="50" charset="-128"/>
              <a:ea typeface="Meiryo UI" panose="020B0604030504040204" pitchFamily="50" charset="-128"/>
              <a:cs typeface="+mn-cs"/>
            </a:rPr>
            <a:t>箇所から</a:t>
          </a:r>
          <a:r>
            <a:rPr lang="en-US" altLang="ja-JP" sz="1000" b="0" i="0" u="none" strike="noStrike">
              <a:solidFill>
                <a:sysClr val="windowText" lastClr="000000"/>
              </a:solidFill>
              <a:effectLst/>
              <a:latin typeface="Meiryo UI" panose="020B0604030504040204" pitchFamily="50" charset="-128"/>
              <a:ea typeface="Meiryo UI" panose="020B0604030504040204" pitchFamily="50" charset="-128"/>
              <a:cs typeface="+mn-cs"/>
            </a:rPr>
            <a:t>4</a:t>
          </a:r>
          <a:r>
            <a:rPr lang="ja-JP" altLang="ja-JP" sz="1000" b="0" i="0" u="none" strike="noStrike">
              <a:solidFill>
                <a:sysClr val="windowText" lastClr="000000"/>
              </a:solidFill>
              <a:effectLst/>
              <a:latin typeface="Meiryo UI" panose="020B0604030504040204" pitchFamily="50" charset="-128"/>
              <a:ea typeface="Meiryo UI" panose="020B0604030504040204" pitchFamily="50" charset="-128"/>
              <a:cs typeface="+mn-cs"/>
            </a:rPr>
            <a:t>箇所に減らされておりますが、半分の</a:t>
          </a:r>
          <a:r>
            <a:rPr lang="en-US" altLang="ja-JP" sz="1000" b="0" i="0" u="none" strike="noStrike">
              <a:solidFill>
                <a:sysClr val="windowText" lastClr="000000"/>
              </a:solidFill>
              <a:effectLst/>
              <a:latin typeface="Meiryo UI" panose="020B0604030504040204" pitchFamily="50" charset="-128"/>
              <a:ea typeface="Meiryo UI" panose="020B0604030504040204" pitchFamily="50" charset="-128"/>
              <a:cs typeface="+mn-cs"/>
            </a:rPr>
            <a:t>4</a:t>
          </a:r>
          <a:r>
            <a:rPr lang="ja-JP" altLang="ja-JP" sz="1000" b="0" i="0" u="none" strike="noStrike">
              <a:solidFill>
                <a:sysClr val="windowText" lastClr="000000"/>
              </a:solidFill>
              <a:effectLst/>
              <a:latin typeface="Meiryo UI" panose="020B0604030504040204" pitchFamily="50" charset="-128"/>
              <a:ea typeface="Meiryo UI" panose="020B0604030504040204" pitchFamily="50" charset="-128"/>
              <a:cs typeface="+mn-cs"/>
            </a:rPr>
            <a:t>箇所で検証・診断の精度は出るのでしょうか？</a:t>
          </a:r>
          <a:endParaRPr lang="ja-JP" altLang="ja-JP" sz="1000">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ja-JP" sz="1000" b="1">
              <a:solidFill>
                <a:srgbClr val="FF0000"/>
              </a:solidFill>
              <a:effectLst/>
              <a:latin typeface="Meiryo UI" panose="020B0604030504040204" pitchFamily="50" charset="-128"/>
              <a:ea typeface="Meiryo UI" panose="020B0604030504040204" pitchFamily="50" charset="-128"/>
              <a:cs typeface="+mn-cs"/>
            </a:rPr>
            <a:t>→築年数と建物の状態から中性化は進行していないと推測できますので、箇所数を減らしましたが精度は得られると判断しております。</a:t>
          </a:r>
        </a:p>
      </xdr:txBody>
    </xdr:sp>
    <xdr:clientData/>
  </xdr:oneCellAnchor>
  <xdr:twoCellAnchor>
    <xdr:from>
      <xdr:col>7</xdr:col>
      <xdr:colOff>393700</xdr:colOff>
      <xdr:row>20</xdr:row>
      <xdr:rowOff>140552</xdr:rowOff>
    </xdr:from>
    <xdr:to>
      <xdr:col>10</xdr:col>
      <xdr:colOff>331108</xdr:colOff>
      <xdr:row>24</xdr:row>
      <xdr:rowOff>25400</xdr:rowOff>
    </xdr:to>
    <xdr:cxnSp macro="">
      <xdr:nvCxnSpPr>
        <xdr:cNvPr id="4" name="直線矢印コネクタ 3">
          <a:extLst>
            <a:ext uri="{FF2B5EF4-FFF2-40B4-BE49-F238E27FC236}">
              <a16:creationId xmlns:a16="http://schemas.microsoft.com/office/drawing/2014/main" id="{97C2A2E5-1B8A-C312-01B5-91913B5D5271}"/>
            </a:ext>
          </a:extLst>
        </xdr:cNvPr>
        <xdr:cNvCxnSpPr>
          <a:stCxn id="2" idx="2"/>
        </xdr:cNvCxnSpPr>
      </xdr:nvCxnSpPr>
      <xdr:spPr>
        <a:xfrm flipH="1">
          <a:off x="8496300" y="4788752"/>
          <a:ext cx="1524908" cy="1104048"/>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0</xdr:colOff>
      <xdr:row>0</xdr:row>
      <xdr:rowOff>49948</xdr:rowOff>
    </xdr:from>
    <xdr:ext cx="6427529" cy="496152"/>
    <xdr:sp macro="" textlink="">
      <xdr:nvSpPr>
        <xdr:cNvPr id="6" name="正方形/長方形 5">
          <a:extLst>
            <a:ext uri="{FF2B5EF4-FFF2-40B4-BE49-F238E27FC236}">
              <a16:creationId xmlns:a16="http://schemas.microsoft.com/office/drawing/2014/main" id="{1C9ED472-F89A-435C-976B-175CC96F5DE3}"/>
            </a:ext>
          </a:extLst>
        </xdr:cNvPr>
        <xdr:cNvSpPr/>
      </xdr:nvSpPr>
      <xdr:spPr>
        <a:xfrm>
          <a:off x="7607300" y="49948"/>
          <a:ext cx="6427529" cy="496152"/>
        </a:xfrm>
        <a:prstGeom prst="rect">
          <a:avLst/>
        </a:prstGeom>
        <a:solidFill>
          <a:srgbClr val="FFFFCC"/>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36000" bIns="36000" rtlCol="0" anchor="t">
          <a:spAutoFit/>
        </a:bodyPr>
        <a:lstStyle/>
        <a:p>
          <a:pPr lvl="0"/>
          <a:r>
            <a:rPr lang="ja-JP" altLang="en-US" sz="1000" b="0" i="0" u="none" strike="noStrike">
              <a:solidFill>
                <a:sysClr val="windowText" lastClr="000000"/>
              </a:solidFill>
              <a:effectLst/>
              <a:latin typeface="Meiryo UI" panose="020B0604030504040204" pitchFamily="50" charset="-128"/>
              <a:ea typeface="Meiryo UI" panose="020B0604030504040204" pitchFamily="50" charset="-128"/>
              <a:cs typeface="+mn-cs"/>
            </a:rPr>
            <a:t>長期修繕計画を作成する際に、事前調査で竣工図、修繕履歴等は既に情報提示しておりますが、</a:t>
          </a:r>
          <a:r>
            <a:rPr lang="en-US" altLang="ja-JP" sz="1000" b="0" i="0" u="none" strike="noStrike">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000" b="0" i="0" u="none" strike="noStrike">
              <a:solidFill>
                <a:sysClr val="windowText" lastClr="000000"/>
              </a:solidFill>
              <a:effectLst/>
              <a:latin typeface="Meiryo UI" panose="020B0604030504040204" pitchFamily="50" charset="-128"/>
              <a:ea typeface="Meiryo UI" panose="020B0604030504040204" pitchFamily="50" charset="-128"/>
              <a:cs typeface="+mn-cs"/>
            </a:rPr>
            <a:t>人・日必要でしょうか？</a:t>
          </a:r>
        </a:p>
        <a:p>
          <a:pPr lvl="0"/>
          <a:r>
            <a:rPr lang="ja-JP" altLang="en-US" sz="1000" b="1" i="0" u="none" strike="noStrike">
              <a:solidFill>
                <a:srgbClr val="FF0000"/>
              </a:solidFill>
              <a:effectLst/>
              <a:latin typeface="Meiryo UI" panose="020B0604030504040204" pitchFamily="50" charset="-128"/>
              <a:ea typeface="Meiryo UI" panose="020B0604030504040204" pitchFamily="50" charset="-128"/>
              <a:cs typeface="+mn-cs"/>
            </a:rPr>
            <a:t>→すでに開示いただいておりますが、調査診断用に内容を確認する業務は別途行いますので１人日計上しております。</a:t>
          </a:r>
        </a:p>
      </xdr:txBody>
    </xdr:sp>
    <xdr:clientData/>
  </xdr:oneCellAnchor>
  <xdr:twoCellAnchor>
    <xdr:from>
      <xdr:col>7</xdr:col>
      <xdr:colOff>317500</xdr:colOff>
      <xdr:row>2</xdr:row>
      <xdr:rowOff>76200</xdr:rowOff>
    </xdr:from>
    <xdr:to>
      <xdr:col>11</xdr:col>
      <xdr:colOff>203865</xdr:colOff>
      <xdr:row>6</xdr:row>
      <xdr:rowOff>63500</xdr:rowOff>
    </xdr:to>
    <xdr:cxnSp macro="">
      <xdr:nvCxnSpPr>
        <xdr:cNvPr id="7" name="直線矢印コネクタ 6">
          <a:extLst>
            <a:ext uri="{FF2B5EF4-FFF2-40B4-BE49-F238E27FC236}">
              <a16:creationId xmlns:a16="http://schemas.microsoft.com/office/drawing/2014/main" id="{087EF4F3-3C58-4137-A6AF-E93E6F1D4E6C}"/>
            </a:ext>
          </a:extLst>
        </xdr:cNvPr>
        <xdr:cNvCxnSpPr>
          <a:stCxn id="6" idx="2"/>
        </xdr:cNvCxnSpPr>
      </xdr:nvCxnSpPr>
      <xdr:spPr>
        <a:xfrm flipH="1">
          <a:off x="8420100" y="546100"/>
          <a:ext cx="2400965" cy="96520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FE605-D57B-4E4F-BB44-1F4F5B4F4DDB}">
  <sheetPr>
    <pageSetUpPr fitToPage="1"/>
  </sheetPr>
  <dimension ref="B1:AB46"/>
  <sheetViews>
    <sheetView showGridLines="0" tabSelected="1" view="pageBreakPreview" zoomScale="60" zoomScaleNormal="70" workbookViewId="0"/>
  </sheetViews>
  <sheetFormatPr defaultColWidth="2.6328125" defaultRowHeight="14.4" x14ac:dyDescent="0.3"/>
  <cols>
    <col min="1" max="2" width="1.6328125" customWidth="1"/>
    <col min="3" max="3" width="28.1796875" bestFit="1" customWidth="1"/>
    <col min="4" max="4" width="2.6328125" style="1" customWidth="1"/>
    <col min="5" max="5" width="25.90625" bestFit="1" customWidth="1"/>
    <col min="6" max="6" width="30.81640625" bestFit="1" customWidth="1"/>
    <col min="7" max="7" width="5.90625" style="1" bestFit="1" customWidth="1"/>
    <col min="8" max="8" width="5.36328125" style="2" bestFit="1" customWidth="1"/>
    <col min="9" max="9" width="6.26953125" style="1" bestFit="1" customWidth="1"/>
    <col min="10" max="10" width="7.36328125" style="3" bestFit="1" customWidth="1"/>
    <col min="11" max="11" width="11" style="3" bestFit="1" customWidth="1"/>
    <col min="12" max="12" width="6.1796875" style="1" bestFit="1" customWidth="1"/>
    <col min="13" max="13" width="5.453125" style="18" bestFit="1" customWidth="1"/>
    <col min="14" max="14" width="5.453125" style="1" bestFit="1" customWidth="1"/>
    <col min="15" max="15" width="7.453125" style="24" bestFit="1" customWidth="1"/>
    <col min="16" max="16" width="10.36328125" style="24" bestFit="1" customWidth="1"/>
    <col min="17" max="17" width="6.1796875" bestFit="1" customWidth="1"/>
    <col min="18" max="20" width="4.6328125" bestFit="1" customWidth="1"/>
    <col min="21" max="21" width="8.54296875" bestFit="1" customWidth="1"/>
    <col min="22" max="22" width="10.54296875" bestFit="1" customWidth="1"/>
    <col min="23" max="25" width="2.6328125" customWidth="1"/>
    <col min="26" max="26" width="5.90625" style="1" bestFit="1" customWidth="1"/>
    <col min="27" max="27" width="6.26953125" style="1" bestFit="1" customWidth="1"/>
    <col min="28" max="28" width="8.7265625" customWidth="1"/>
  </cols>
  <sheetData>
    <row r="1" spans="2:28" ht="10.050000000000001" customHeight="1" x14ac:dyDescent="0.3"/>
    <row r="2" spans="2:28" ht="27" x14ac:dyDescent="0.3">
      <c r="B2" s="5" t="s">
        <v>69</v>
      </c>
    </row>
    <row r="3" spans="2:28" ht="10.050000000000001" customHeight="1" thickBot="1" x14ac:dyDescent="0.35">
      <c r="B3" s="5"/>
    </row>
    <row r="4" spans="2:28" ht="19.95" customHeight="1" thickBot="1" x14ac:dyDescent="0.35">
      <c r="G4" s="213" t="s">
        <v>8</v>
      </c>
      <c r="H4" s="214"/>
      <c r="I4" s="215"/>
      <c r="J4" s="216"/>
      <c r="K4" s="216"/>
      <c r="L4" s="213" t="s">
        <v>7</v>
      </c>
      <c r="M4" s="217"/>
      <c r="N4" s="215"/>
      <c r="O4" s="218"/>
      <c r="P4" s="219"/>
      <c r="Q4" s="213" t="s">
        <v>65</v>
      </c>
      <c r="R4" s="217"/>
      <c r="S4" s="215"/>
      <c r="T4" s="218"/>
      <c r="U4" s="219"/>
      <c r="Z4" s="30" t="s">
        <v>49</v>
      </c>
      <c r="AA4" s="7"/>
      <c r="AB4" s="8"/>
    </row>
    <row r="5" spans="2:28" ht="29.4" thickBot="1" x14ac:dyDescent="0.35">
      <c r="C5" s="40" t="s">
        <v>64</v>
      </c>
      <c r="D5" s="46"/>
      <c r="E5" s="47" t="s">
        <v>18</v>
      </c>
      <c r="F5" s="9" t="s">
        <v>19</v>
      </c>
      <c r="G5" s="48" t="s">
        <v>13</v>
      </c>
      <c r="H5" s="49" t="s">
        <v>6</v>
      </c>
      <c r="I5" s="50" t="s">
        <v>9</v>
      </c>
      <c r="J5" s="51" t="s">
        <v>11</v>
      </c>
      <c r="K5" s="52" t="s">
        <v>12</v>
      </c>
      <c r="L5" s="48" t="s">
        <v>13</v>
      </c>
      <c r="M5" s="79" t="s">
        <v>6</v>
      </c>
      <c r="N5" s="50" t="s">
        <v>9</v>
      </c>
      <c r="O5" s="80" t="s">
        <v>11</v>
      </c>
      <c r="P5" s="81" t="s">
        <v>12</v>
      </c>
      <c r="Q5" s="48" t="s">
        <v>13</v>
      </c>
      <c r="R5" s="79" t="s">
        <v>6</v>
      </c>
      <c r="S5" s="50" t="s">
        <v>9</v>
      </c>
      <c r="T5" s="80" t="s">
        <v>11</v>
      </c>
      <c r="U5" s="81" t="s">
        <v>12</v>
      </c>
      <c r="Z5" s="31" t="s">
        <v>13</v>
      </c>
      <c r="AA5" s="32" t="s">
        <v>11</v>
      </c>
      <c r="AB5" s="33" t="s">
        <v>9</v>
      </c>
    </row>
    <row r="6" spans="2:28" ht="18" customHeight="1" thickTop="1" x14ac:dyDescent="0.3">
      <c r="C6" s="41" t="s">
        <v>0</v>
      </c>
      <c r="D6" s="93">
        <v>1</v>
      </c>
      <c r="E6" s="58" t="s">
        <v>1</v>
      </c>
      <c r="F6" s="59" t="s">
        <v>2</v>
      </c>
      <c r="G6" s="53" t="s">
        <v>5</v>
      </c>
      <c r="H6" s="54">
        <v>1</v>
      </c>
      <c r="I6" s="55" t="str">
        <f>IF(G6="","",VLOOKUP(G6,$Z$6:$AB8,3,FALSE))</f>
        <v>人・日</v>
      </c>
      <c r="J6" s="56">
        <f>IF(G6="","",VLOOKUP(G6,$Z$6:$AA46,2,FALSE))</f>
        <v>30000</v>
      </c>
      <c r="K6" s="57">
        <f>H6*J6</f>
        <v>30000</v>
      </c>
      <c r="L6" s="53" t="s">
        <v>5</v>
      </c>
      <c r="M6" s="82">
        <v>1</v>
      </c>
      <c r="N6" s="55" t="str">
        <f>IF(L6="","",VLOOKUP(L6,$Z$6:$AB8,3,FALSE))</f>
        <v>人・日</v>
      </c>
      <c r="O6" s="83">
        <f>IF(L6="","",VLOOKUP(L6,$Z$6:$AA46,2,FALSE))</f>
        <v>30000</v>
      </c>
      <c r="P6" s="84">
        <f>M6*O6</f>
        <v>30000</v>
      </c>
      <c r="Q6" s="53" t="str">
        <f>IF(G6=L6,"●","×")</f>
        <v>●</v>
      </c>
      <c r="R6" s="130" t="str">
        <f t="shared" ref="R6:R39" si="0">IF(H6=M6,"●","×")</f>
        <v>●</v>
      </c>
      <c r="S6" s="55" t="str">
        <f t="shared" ref="S6:S39" si="1">IF(I6=N6,"●","×")</f>
        <v>●</v>
      </c>
      <c r="T6" s="131" t="str">
        <f t="shared" ref="T6:T39" si="2">IF(J6=O6,"●","×")</f>
        <v>●</v>
      </c>
      <c r="U6" s="132" t="str">
        <f t="shared" ref="U6:U39" si="3">IF(K6=P6,"●","×")</f>
        <v>●</v>
      </c>
      <c r="V6" t="s">
        <v>67</v>
      </c>
      <c r="Z6" s="34" t="s">
        <v>5</v>
      </c>
      <c r="AA6" s="35">
        <v>30000</v>
      </c>
      <c r="AB6" s="36" t="s">
        <v>10</v>
      </c>
    </row>
    <row r="7" spans="2:28" ht="18" customHeight="1" x14ac:dyDescent="0.3">
      <c r="C7" s="42"/>
      <c r="D7" s="94">
        <v>2</v>
      </c>
      <c r="E7" s="60" t="s">
        <v>3</v>
      </c>
      <c r="F7" s="61" t="s">
        <v>4</v>
      </c>
      <c r="G7" s="74"/>
      <c r="H7" s="75"/>
      <c r="I7" s="76" t="str">
        <f>IF(G7="","",VLOOKUP(G7,$Z$6:$AB9,3,FALSE))</f>
        <v/>
      </c>
      <c r="J7" s="77" t="str">
        <f>IF(G7="","",VLOOKUP(G7,$Z$6:$AA46,2,FALSE))</f>
        <v/>
      </c>
      <c r="K7" s="78"/>
      <c r="L7" s="74"/>
      <c r="M7" s="85"/>
      <c r="N7" s="76" t="str">
        <f>IF(L7="","",VLOOKUP(L7,$Z$6:$AB9,3,FALSE))</f>
        <v/>
      </c>
      <c r="O7" s="86" t="str">
        <f>IF(L7="","",VLOOKUP(L7,$Z$6:$AA47,2,FALSE))</f>
        <v/>
      </c>
      <c r="P7" s="87"/>
      <c r="Q7" s="74" t="str">
        <f t="shared" ref="Q7:Q39" si="4">IF(G7=L7,"●","×")</f>
        <v>●</v>
      </c>
      <c r="R7" s="133" t="str">
        <f t="shared" si="0"/>
        <v>●</v>
      </c>
      <c r="S7" s="76" t="str">
        <f t="shared" si="1"/>
        <v>●</v>
      </c>
      <c r="T7" s="134" t="str">
        <f t="shared" si="2"/>
        <v>●</v>
      </c>
      <c r="U7" s="135" t="str">
        <f t="shared" si="3"/>
        <v>●</v>
      </c>
      <c r="V7" t="s">
        <v>68</v>
      </c>
      <c r="Z7" s="34" t="s">
        <v>28</v>
      </c>
      <c r="AA7" s="35">
        <v>28000</v>
      </c>
      <c r="AB7" s="36" t="s">
        <v>10</v>
      </c>
    </row>
    <row r="8" spans="2:28" ht="18" customHeight="1" thickBot="1" x14ac:dyDescent="0.35">
      <c r="C8" s="42"/>
      <c r="D8" s="94">
        <v>3</v>
      </c>
      <c r="E8" s="60" t="s">
        <v>14</v>
      </c>
      <c r="F8" s="61" t="s">
        <v>15</v>
      </c>
      <c r="G8" s="62" t="s">
        <v>16</v>
      </c>
      <c r="H8" s="63">
        <v>2</v>
      </c>
      <c r="I8" s="64" t="str">
        <f>IF(G8="","",VLOOKUP(G8,$Z$6:$AB10,3,FALSE))</f>
        <v>人・日</v>
      </c>
      <c r="J8" s="65">
        <f>IF(G8="","",VLOOKUP(G8,$Z$6:$AA47,2,FALSE))</f>
        <v>22000</v>
      </c>
      <c r="K8" s="66">
        <f>H8*J8</f>
        <v>44000</v>
      </c>
      <c r="L8" s="62" t="s">
        <v>16</v>
      </c>
      <c r="M8" s="88">
        <v>2</v>
      </c>
      <c r="N8" s="64" t="str">
        <f>IF(L8="","",VLOOKUP(L8,$Z$6:$AB10,3,FALSE))</f>
        <v>人・日</v>
      </c>
      <c r="O8" s="89">
        <f>IF(L8="","",VLOOKUP(L8,$Z$6:$AA48,2,FALSE))</f>
        <v>22000</v>
      </c>
      <c r="P8" s="90">
        <f t="shared" ref="P8:P17" si="5">M8*O8</f>
        <v>44000</v>
      </c>
      <c r="Q8" s="62" t="str">
        <f t="shared" si="4"/>
        <v>●</v>
      </c>
      <c r="R8" s="136" t="str">
        <f t="shared" si="0"/>
        <v>●</v>
      </c>
      <c r="S8" s="64" t="str">
        <f t="shared" si="1"/>
        <v>●</v>
      </c>
      <c r="T8" s="137" t="str">
        <f t="shared" si="2"/>
        <v>●</v>
      </c>
      <c r="U8" s="138" t="str">
        <f t="shared" si="3"/>
        <v>●</v>
      </c>
      <c r="Z8" s="37" t="s">
        <v>16</v>
      </c>
      <c r="AA8" s="38">
        <v>22000</v>
      </c>
      <c r="AB8" s="39" t="s">
        <v>10</v>
      </c>
    </row>
    <row r="9" spans="2:28" ht="18" customHeight="1" x14ac:dyDescent="0.3">
      <c r="C9" s="42"/>
      <c r="D9" s="94"/>
      <c r="E9" s="60"/>
      <c r="F9" s="61"/>
      <c r="G9" s="62"/>
      <c r="H9" s="63"/>
      <c r="I9" s="64" t="str">
        <f>IF(G9="","",VLOOKUP(G9,$Z$6:$AB11,3,FALSE))</f>
        <v/>
      </c>
      <c r="J9" s="65" t="str">
        <f>IF(G9="","",VLOOKUP(G9,$Z$6:$AA48,2,FALSE))</f>
        <v/>
      </c>
      <c r="K9" s="66"/>
      <c r="L9" s="62"/>
      <c r="M9" s="88"/>
      <c r="N9" s="64" t="str">
        <f>IF(L9="","",VLOOKUP(L9,$Z$6:$AB11,3,FALSE))</f>
        <v/>
      </c>
      <c r="O9" s="89" t="str">
        <f>IF(L9="","",VLOOKUP(L9,$Z$6:$AA49,2,FALSE))</f>
        <v/>
      </c>
      <c r="P9" s="90"/>
      <c r="Q9" s="62" t="str">
        <f t="shared" si="4"/>
        <v>●</v>
      </c>
      <c r="R9" s="136" t="str">
        <f t="shared" si="0"/>
        <v>●</v>
      </c>
      <c r="S9" s="64" t="str">
        <f t="shared" si="1"/>
        <v>●</v>
      </c>
      <c r="T9" s="137" t="str">
        <f t="shared" si="2"/>
        <v>●</v>
      </c>
      <c r="U9" s="138" t="str">
        <f t="shared" si="3"/>
        <v>●</v>
      </c>
    </row>
    <row r="10" spans="2:28" s="4" customFormat="1" ht="18" customHeight="1" x14ac:dyDescent="0.3">
      <c r="C10" s="43"/>
      <c r="D10" s="95"/>
      <c r="E10" s="67"/>
      <c r="F10" s="68" t="s">
        <v>17</v>
      </c>
      <c r="G10" s="69"/>
      <c r="H10" s="70"/>
      <c r="I10" s="71" t="str">
        <f>IF(G10="","",VLOOKUP(G10,$Z$6:$AB12,3,FALSE))</f>
        <v/>
      </c>
      <c r="J10" s="72" t="str">
        <f>IF(G10="","",VLOOKUP(G10,$Z$6:$AA49,2,FALSE))</f>
        <v/>
      </c>
      <c r="K10" s="73">
        <f>SUM(K6:K9)</f>
        <v>74000</v>
      </c>
      <c r="L10" s="69"/>
      <c r="M10" s="91"/>
      <c r="N10" s="71" t="str">
        <f>IF(L10="","",VLOOKUP(L10,$Z$6:$AB12,3,FALSE))</f>
        <v/>
      </c>
      <c r="O10" s="92" t="str">
        <f>IF(L10="","",VLOOKUP(L10,$Z$6:$AA50,2,FALSE))</f>
        <v/>
      </c>
      <c r="P10" s="73">
        <f>SUM(P6:P9)</f>
        <v>74000</v>
      </c>
      <c r="Q10" s="69" t="str">
        <f t="shared" si="4"/>
        <v>●</v>
      </c>
      <c r="R10" s="139" t="str">
        <f t="shared" si="0"/>
        <v>●</v>
      </c>
      <c r="S10" s="71" t="str">
        <f t="shared" si="1"/>
        <v>●</v>
      </c>
      <c r="T10" s="140" t="str">
        <f t="shared" si="2"/>
        <v>●</v>
      </c>
      <c r="U10" s="141" t="str">
        <f t="shared" si="3"/>
        <v>●</v>
      </c>
      <c r="Z10" s="6"/>
      <c r="AA10" s="6"/>
    </row>
    <row r="11" spans="2:28" ht="18" customHeight="1" x14ac:dyDescent="0.3">
      <c r="C11" s="42" t="s">
        <v>20</v>
      </c>
      <c r="D11" s="96">
        <v>1</v>
      </c>
      <c r="E11" s="97" t="s">
        <v>21</v>
      </c>
      <c r="F11" s="98" t="s">
        <v>22</v>
      </c>
      <c r="G11" s="99" t="s">
        <v>5</v>
      </c>
      <c r="H11" s="151">
        <v>0.5</v>
      </c>
      <c r="I11" s="101" t="str">
        <f>IF(G11="","",VLOOKUP(G11,$Z$6:$AB13,3,FALSE))</f>
        <v>人・日</v>
      </c>
      <c r="J11" s="102">
        <f>IF(G11="","",VLOOKUP(G11,$Z$6:$AA50,2,FALSE))</f>
        <v>30000</v>
      </c>
      <c r="K11" s="155">
        <f>H11*J11</f>
        <v>15000</v>
      </c>
      <c r="L11" s="99" t="s">
        <v>5</v>
      </c>
      <c r="M11" s="208">
        <v>1</v>
      </c>
      <c r="N11" s="101" t="str">
        <f>IF(L11="","",VLOOKUP(L11,$Z$6:$AB13,3,FALSE))</f>
        <v>人・日</v>
      </c>
      <c r="O11" s="104">
        <f>IF(L11="","",VLOOKUP(L11,$Z$6:$AA51,2,FALSE))</f>
        <v>30000</v>
      </c>
      <c r="P11" s="210">
        <f t="shared" si="5"/>
        <v>30000</v>
      </c>
      <c r="Q11" s="99" t="str">
        <f t="shared" si="4"/>
        <v>●</v>
      </c>
      <c r="R11" s="153" t="str">
        <f t="shared" si="0"/>
        <v>×</v>
      </c>
      <c r="S11" s="101" t="str">
        <f t="shared" si="1"/>
        <v>●</v>
      </c>
      <c r="T11" s="143" t="str">
        <f t="shared" si="2"/>
        <v>●</v>
      </c>
      <c r="U11" s="157" t="str">
        <f>IF(K11=P11,"●","×")</f>
        <v>×</v>
      </c>
    </row>
    <row r="12" spans="2:28" ht="18" customHeight="1" x14ac:dyDescent="0.3">
      <c r="C12" s="42"/>
      <c r="D12" s="94">
        <v>2</v>
      </c>
      <c r="E12" s="60" t="s">
        <v>23</v>
      </c>
      <c r="F12" s="61" t="s">
        <v>22</v>
      </c>
      <c r="G12" s="62" t="s">
        <v>5</v>
      </c>
      <c r="H12" s="152">
        <v>0.5</v>
      </c>
      <c r="I12" s="64" t="str">
        <f>IF(G12="","",VLOOKUP(G12,$Z$6:$AB14,3,FALSE))</f>
        <v>人・日</v>
      </c>
      <c r="J12" s="65">
        <f>IF(G12="","",VLOOKUP(G12,$Z$6:$AA51,2,FALSE))</f>
        <v>30000</v>
      </c>
      <c r="K12" s="156">
        <f>H12*J12</f>
        <v>15000</v>
      </c>
      <c r="L12" s="62" t="s">
        <v>5</v>
      </c>
      <c r="M12" s="209">
        <v>1</v>
      </c>
      <c r="N12" s="64" t="str">
        <f>IF(L12="","",VLOOKUP(L12,$Z$6:$AB14,3,FALSE))</f>
        <v>人・日</v>
      </c>
      <c r="O12" s="89">
        <f>IF(L12="","",VLOOKUP(L12,$Z$6:$AA52,2,FALSE))</f>
        <v>30000</v>
      </c>
      <c r="P12" s="211">
        <f t="shared" si="5"/>
        <v>30000</v>
      </c>
      <c r="Q12" s="62" t="str">
        <f t="shared" si="4"/>
        <v>●</v>
      </c>
      <c r="R12" s="154" t="str">
        <f t="shared" si="0"/>
        <v>×</v>
      </c>
      <c r="S12" s="64" t="str">
        <f t="shared" si="1"/>
        <v>●</v>
      </c>
      <c r="T12" s="137" t="str">
        <f t="shared" si="2"/>
        <v>●</v>
      </c>
      <c r="U12" s="158" t="str">
        <f t="shared" si="3"/>
        <v>×</v>
      </c>
    </row>
    <row r="13" spans="2:28" ht="18" customHeight="1" x14ac:dyDescent="0.3">
      <c r="C13" s="42"/>
      <c r="D13" s="113">
        <v>3</v>
      </c>
      <c r="E13" s="114" t="s">
        <v>24</v>
      </c>
      <c r="F13" s="115" t="s">
        <v>25</v>
      </c>
      <c r="G13" s="62" t="s">
        <v>5</v>
      </c>
      <c r="H13" s="63">
        <v>1</v>
      </c>
      <c r="I13" s="64" t="str">
        <f>IF(G13="","",VLOOKUP(G13,$Z$6:$AB15,3,FALSE))</f>
        <v>人・日</v>
      </c>
      <c r="J13" s="65">
        <f>IF(G13="","",VLOOKUP(G13,$Z$6:$AA52,2,FALSE))</f>
        <v>30000</v>
      </c>
      <c r="K13" s="66">
        <f t="shared" ref="K13:K27" si="6">H13*J13</f>
        <v>30000</v>
      </c>
      <c r="L13" s="62" t="s">
        <v>5</v>
      </c>
      <c r="M13" s="88">
        <v>1</v>
      </c>
      <c r="N13" s="64" t="str">
        <f>IF(L13="","",VLOOKUP(L13,$Z$6:$AB15,3,FALSE))</f>
        <v>人・日</v>
      </c>
      <c r="O13" s="89">
        <f>IF(L13="","",VLOOKUP(L13,$Z$6:$AA53,2,FALSE))</f>
        <v>30000</v>
      </c>
      <c r="P13" s="90">
        <f t="shared" si="5"/>
        <v>30000</v>
      </c>
      <c r="Q13" s="62" t="str">
        <f t="shared" si="4"/>
        <v>●</v>
      </c>
      <c r="R13" s="136" t="str">
        <f t="shared" si="0"/>
        <v>●</v>
      </c>
      <c r="S13" s="64" t="str">
        <f t="shared" si="1"/>
        <v>●</v>
      </c>
      <c r="T13" s="137" t="str">
        <f t="shared" si="2"/>
        <v>●</v>
      </c>
      <c r="U13" s="138" t="str">
        <f t="shared" si="3"/>
        <v>●</v>
      </c>
    </row>
    <row r="14" spans="2:28" ht="18" customHeight="1" x14ac:dyDescent="0.3">
      <c r="C14" s="42"/>
      <c r="D14" s="116"/>
      <c r="E14" s="117"/>
      <c r="F14" s="118"/>
      <c r="G14" s="62" t="s">
        <v>16</v>
      </c>
      <c r="H14" s="63">
        <v>1</v>
      </c>
      <c r="I14" s="64" t="str">
        <f>IF(G14="","",VLOOKUP(G14,$Z$6:$AB16,3,FALSE))</f>
        <v>人・日</v>
      </c>
      <c r="J14" s="65">
        <f>IF(G14="","",VLOOKUP(G14,$Z$6:$AA53,2,FALSE))</f>
        <v>22000</v>
      </c>
      <c r="K14" s="66">
        <f t="shared" si="6"/>
        <v>22000</v>
      </c>
      <c r="L14" s="62" t="s">
        <v>16</v>
      </c>
      <c r="M14" s="88">
        <v>1</v>
      </c>
      <c r="N14" s="64" t="str">
        <f>IF(L14="","",VLOOKUP(L14,$Z$6:$AB16,3,FALSE))</f>
        <v>人・日</v>
      </c>
      <c r="O14" s="89">
        <f>IF(L14="","",VLOOKUP(L14,$Z$6:$AA54,2,FALSE))</f>
        <v>22000</v>
      </c>
      <c r="P14" s="90">
        <f t="shared" si="5"/>
        <v>22000</v>
      </c>
      <c r="Q14" s="62" t="str">
        <f t="shared" si="4"/>
        <v>●</v>
      </c>
      <c r="R14" s="136" t="str">
        <f t="shared" si="0"/>
        <v>●</v>
      </c>
      <c r="S14" s="64" t="str">
        <f t="shared" si="1"/>
        <v>●</v>
      </c>
      <c r="T14" s="137" t="str">
        <f t="shared" si="2"/>
        <v>●</v>
      </c>
      <c r="U14" s="138" t="str">
        <f t="shared" si="3"/>
        <v>●</v>
      </c>
    </row>
    <row r="15" spans="2:28" ht="18" customHeight="1" x14ac:dyDescent="0.3">
      <c r="C15" s="42"/>
      <c r="D15" s="113">
        <v>4</v>
      </c>
      <c r="E15" s="114" t="s">
        <v>26</v>
      </c>
      <c r="F15" s="115" t="s">
        <v>27</v>
      </c>
      <c r="G15" s="62" t="s">
        <v>5</v>
      </c>
      <c r="H15" s="152">
        <v>1.5</v>
      </c>
      <c r="I15" s="64" t="str">
        <f>IF(G15="","",VLOOKUP(G15,$Z$6:$AB17,3,FALSE))</f>
        <v>人・日</v>
      </c>
      <c r="J15" s="65">
        <f>IF(G15="","",VLOOKUP(G15,$Z$6:$AA54,2,FALSE))</f>
        <v>30000</v>
      </c>
      <c r="K15" s="156">
        <f t="shared" si="6"/>
        <v>45000</v>
      </c>
      <c r="L15" s="62" t="s">
        <v>5</v>
      </c>
      <c r="M15" s="209">
        <v>2</v>
      </c>
      <c r="N15" s="64" t="str">
        <f>IF(L15="","",VLOOKUP(L15,$Z$6:$AB17,3,FALSE))</f>
        <v>人・日</v>
      </c>
      <c r="O15" s="89">
        <f>IF(L15="","",VLOOKUP(L15,$Z$6:$AA55,2,FALSE))</f>
        <v>30000</v>
      </c>
      <c r="P15" s="211">
        <f t="shared" si="5"/>
        <v>60000</v>
      </c>
      <c r="Q15" s="62" t="str">
        <f t="shared" si="4"/>
        <v>●</v>
      </c>
      <c r="R15" s="154" t="str">
        <f t="shared" si="0"/>
        <v>×</v>
      </c>
      <c r="S15" s="64" t="str">
        <f t="shared" si="1"/>
        <v>●</v>
      </c>
      <c r="T15" s="137" t="str">
        <f t="shared" si="2"/>
        <v>●</v>
      </c>
      <c r="U15" s="158" t="str">
        <f t="shared" si="3"/>
        <v>×</v>
      </c>
    </row>
    <row r="16" spans="2:28" ht="18" customHeight="1" x14ac:dyDescent="0.3">
      <c r="C16" s="42"/>
      <c r="D16" s="116"/>
      <c r="E16" s="117"/>
      <c r="F16" s="118"/>
      <c r="G16" s="62" t="s">
        <v>28</v>
      </c>
      <c r="H16" s="152">
        <v>1.5</v>
      </c>
      <c r="I16" s="64" t="str">
        <f>IF(G16="","",VLOOKUP(G16,$Z$6:$AB18,3,FALSE))</f>
        <v>人・日</v>
      </c>
      <c r="J16" s="65">
        <f>IF(G16="","",VLOOKUP(G16,$Z$6:$AA55,2,FALSE))</f>
        <v>28000</v>
      </c>
      <c r="K16" s="156">
        <f t="shared" si="6"/>
        <v>42000</v>
      </c>
      <c r="L16" s="62" t="s">
        <v>28</v>
      </c>
      <c r="M16" s="209">
        <v>2</v>
      </c>
      <c r="N16" s="64" t="str">
        <f>IF(L16="","",VLOOKUP(L16,$Z$6:$AB18,3,FALSE))</f>
        <v>人・日</v>
      </c>
      <c r="O16" s="89">
        <f>IF(L16="","",VLOOKUP(L16,$Z$6:$AA56,2,FALSE))</f>
        <v>28000</v>
      </c>
      <c r="P16" s="211">
        <f t="shared" si="5"/>
        <v>56000</v>
      </c>
      <c r="Q16" s="62" t="str">
        <f t="shared" si="4"/>
        <v>●</v>
      </c>
      <c r="R16" s="154" t="str">
        <f t="shared" si="0"/>
        <v>×</v>
      </c>
      <c r="S16" s="64" t="str">
        <f t="shared" si="1"/>
        <v>●</v>
      </c>
      <c r="T16" s="137" t="str">
        <f t="shared" si="2"/>
        <v>●</v>
      </c>
      <c r="U16" s="158" t="str">
        <f t="shared" si="3"/>
        <v>×</v>
      </c>
    </row>
    <row r="17" spans="3:21" ht="18" customHeight="1" x14ac:dyDescent="0.3">
      <c r="C17" s="42"/>
      <c r="D17" s="94">
        <v>5</v>
      </c>
      <c r="E17" s="60" t="s">
        <v>29</v>
      </c>
      <c r="F17" s="61" t="s">
        <v>32</v>
      </c>
      <c r="G17" s="62" t="s">
        <v>28</v>
      </c>
      <c r="H17" s="152">
        <v>0.5</v>
      </c>
      <c r="I17" s="64" t="str">
        <f>IF(G17="","",VLOOKUP(G17,$Z$6:$AB19,3,FALSE))</f>
        <v>人・日</v>
      </c>
      <c r="J17" s="65">
        <f>IF(G17="","",VLOOKUP(G17,$Z$6:$AA56,2,FALSE))</f>
        <v>28000</v>
      </c>
      <c r="K17" s="156">
        <f t="shared" si="6"/>
        <v>14000</v>
      </c>
      <c r="L17" s="62" t="s">
        <v>28</v>
      </c>
      <c r="M17" s="209">
        <v>1</v>
      </c>
      <c r="N17" s="64" t="str">
        <f>IF(L17="","",VLOOKUP(L17,$Z$6:$AB19,3,FALSE))</f>
        <v>人・日</v>
      </c>
      <c r="O17" s="89">
        <f>IF(L17="","",VLOOKUP(L17,$Z$6:$AA57,2,FALSE))</f>
        <v>28000</v>
      </c>
      <c r="P17" s="211">
        <f t="shared" si="5"/>
        <v>28000</v>
      </c>
      <c r="Q17" s="62" t="str">
        <f t="shared" si="4"/>
        <v>●</v>
      </c>
      <c r="R17" s="154" t="str">
        <f t="shared" si="0"/>
        <v>×</v>
      </c>
      <c r="S17" s="64" t="str">
        <f t="shared" si="1"/>
        <v>●</v>
      </c>
      <c r="T17" s="137" t="str">
        <f t="shared" si="2"/>
        <v>●</v>
      </c>
      <c r="U17" s="158" t="str">
        <f t="shared" si="3"/>
        <v>×</v>
      </c>
    </row>
    <row r="18" spans="3:21" ht="18" customHeight="1" x14ac:dyDescent="0.3">
      <c r="C18" s="42"/>
      <c r="D18" s="94">
        <v>6</v>
      </c>
      <c r="E18" s="60" t="s">
        <v>30</v>
      </c>
      <c r="F18" s="61" t="s">
        <v>33</v>
      </c>
      <c r="G18" s="62"/>
      <c r="H18" s="63"/>
      <c r="I18" s="64" t="str">
        <f>IF(G18="","",VLOOKUP(G18,$Z$6:$AB20,3,FALSE))</f>
        <v/>
      </c>
      <c r="J18" s="65" t="str">
        <f>IF(G18="","",VLOOKUP(G18,$Z$6:$AA57,2,FALSE))</f>
        <v/>
      </c>
      <c r="K18" s="66"/>
      <c r="L18" s="62"/>
      <c r="M18" s="88"/>
      <c r="N18" s="64" t="str">
        <f>IF(L18="","",VLOOKUP(L18,$Z$6:$AB20,3,FALSE))</f>
        <v/>
      </c>
      <c r="O18" s="89" t="str">
        <f>IF(L18="","",VLOOKUP(L18,$Z$6:$AA58,2,FALSE))</f>
        <v/>
      </c>
      <c r="P18" s="90"/>
      <c r="Q18" s="62" t="str">
        <f t="shared" si="4"/>
        <v>●</v>
      </c>
      <c r="R18" s="136" t="str">
        <f t="shared" si="0"/>
        <v>●</v>
      </c>
      <c r="S18" s="64" t="str">
        <f t="shared" si="1"/>
        <v>●</v>
      </c>
      <c r="T18" s="137" t="str">
        <f t="shared" si="2"/>
        <v>●</v>
      </c>
      <c r="U18" s="138" t="str">
        <f t="shared" si="3"/>
        <v>●</v>
      </c>
    </row>
    <row r="19" spans="3:21" ht="18" customHeight="1" x14ac:dyDescent="0.3">
      <c r="C19" s="42"/>
      <c r="D19" s="94">
        <v>7</v>
      </c>
      <c r="E19" s="60" t="s">
        <v>31</v>
      </c>
      <c r="F19" s="61" t="s">
        <v>34</v>
      </c>
      <c r="G19" s="62"/>
      <c r="H19" s="63"/>
      <c r="I19" s="64" t="str">
        <f>IF(G19="","",VLOOKUP(G19,$Z$6:$AB21,3,FALSE))</f>
        <v/>
      </c>
      <c r="J19" s="65" t="str">
        <f>IF(G19="","",VLOOKUP(G19,$Z$6:$AA58,2,FALSE))</f>
        <v/>
      </c>
      <c r="K19" s="66"/>
      <c r="L19" s="62"/>
      <c r="M19" s="88"/>
      <c r="N19" s="64" t="str">
        <f>IF(L19="","",VLOOKUP(L19,$Z$6:$AB21,3,FALSE))</f>
        <v/>
      </c>
      <c r="O19" s="89" t="str">
        <f>IF(L19="","",VLOOKUP(L19,$Z$6:$AA59,2,FALSE))</f>
        <v/>
      </c>
      <c r="P19" s="90"/>
      <c r="Q19" s="62" t="str">
        <f t="shared" si="4"/>
        <v>●</v>
      </c>
      <c r="R19" s="136" t="str">
        <f t="shared" si="0"/>
        <v>●</v>
      </c>
      <c r="S19" s="64" t="str">
        <f t="shared" si="1"/>
        <v>●</v>
      </c>
      <c r="T19" s="137" t="str">
        <f t="shared" si="2"/>
        <v>●</v>
      </c>
      <c r="U19" s="138" t="str">
        <f t="shared" si="3"/>
        <v>●</v>
      </c>
    </row>
    <row r="20" spans="3:21" ht="18" customHeight="1" x14ac:dyDescent="0.3">
      <c r="C20" s="42"/>
      <c r="D20" s="94"/>
      <c r="E20" s="60"/>
      <c r="F20" s="61"/>
      <c r="G20" s="62"/>
      <c r="H20" s="63"/>
      <c r="I20" s="64" t="str">
        <f>IF(G20="","",VLOOKUP(G20,$Z$6:$AB22,3,FALSE))</f>
        <v/>
      </c>
      <c r="J20" s="65" t="str">
        <f>IF(G20="","",VLOOKUP(G20,$Z$6:$AA59,2,FALSE))</f>
        <v/>
      </c>
      <c r="K20" s="66"/>
      <c r="L20" s="62"/>
      <c r="M20" s="88"/>
      <c r="N20" s="64" t="str">
        <f>IF(L20="","",VLOOKUP(L20,$Z$6:$AB22,3,FALSE))</f>
        <v/>
      </c>
      <c r="O20" s="89" t="str">
        <f>IF(L20="","",VLOOKUP(L20,$Z$6:$AA60,2,FALSE))</f>
        <v/>
      </c>
      <c r="P20" s="90"/>
      <c r="Q20" s="62" t="str">
        <f t="shared" si="4"/>
        <v>●</v>
      </c>
      <c r="R20" s="136" t="str">
        <f t="shared" si="0"/>
        <v>●</v>
      </c>
      <c r="S20" s="64" t="str">
        <f t="shared" si="1"/>
        <v>●</v>
      </c>
      <c r="T20" s="137" t="str">
        <f t="shared" si="2"/>
        <v>●</v>
      </c>
      <c r="U20" s="138" t="str">
        <f t="shared" si="3"/>
        <v>●</v>
      </c>
    </row>
    <row r="21" spans="3:21" ht="18" customHeight="1" x14ac:dyDescent="0.3">
      <c r="C21" s="42"/>
      <c r="D21" s="94"/>
      <c r="E21" s="60"/>
      <c r="F21" s="61"/>
      <c r="G21" s="62"/>
      <c r="H21" s="63"/>
      <c r="I21" s="64" t="str">
        <f>IF(G21="","",VLOOKUP(G21,$Z$6:$AB23,3,FALSE))</f>
        <v/>
      </c>
      <c r="J21" s="65" t="str">
        <f>IF(G21="","",VLOOKUP(G21,$Z$6:$AA60,2,FALSE))</f>
        <v/>
      </c>
      <c r="K21" s="66"/>
      <c r="L21" s="62"/>
      <c r="M21" s="88"/>
      <c r="N21" s="64" t="str">
        <f>IF(L21="","",VLOOKUP(L21,$Z$6:$AB23,3,FALSE))</f>
        <v/>
      </c>
      <c r="O21" s="89" t="str">
        <f>IF(L21="","",VLOOKUP(L21,$Z$6:$AA61,2,FALSE))</f>
        <v/>
      </c>
      <c r="P21" s="90"/>
      <c r="Q21" s="62" t="str">
        <f t="shared" si="4"/>
        <v>●</v>
      </c>
      <c r="R21" s="136" t="str">
        <f t="shared" si="0"/>
        <v>●</v>
      </c>
      <c r="S21" s="64" t="str">
        <f t="shared" si="1"/>
        <v>●</v>
      </c>
      <c r="T21" s="137" t="str">
        <f t="shared" si="2"/>
        <v>●</v>
      </c>
      <c r="U21" s="138" t="str">
        <f t="shared" si="3"/>
        <v>●</v>
      </c>
    </row>
    <row r="22" spans="3:21" ht="18" customHeight="1" x14ac:dyDescent="0.3">
      <c r="C22" s="44"/>
      <c r="D22" s="113"/>
      <c r="E22" s="114"/>
      <c r="F22" s="119" t="s">
        <v>17</v>
      </c>
      <c r="G22" s="120"/>
      <c r="H22" s="121"/>
      <c r="I22" s="122" t="str">
        <f>IF(G22="","",VLOOKUP(G22,$Z$6:$AB24,3,FALSE))</f>
        <v/>
      </c>
      <c r="J22" s="123" t="str">
        <f>IF(G22="","",VLOOKUP(G22,$Z$6:$AA61,2,FALSE))</f>
        <v/>
      </c>
      <c r="K22" s="159">
        <f>SUM(K11:K21)</f>
        <v>183000</v>
      </c>
      <c r="L22" s="120"/>
      <c r="M22" s="125"/>
      <c r="N22" s="122" t="str">
        <f>IF(L22="","",VLOOKUP(L22,$Z$6:$AB24,3,FALSE))</f>
        <v/>
      </c>
      <c r="O22" s="126" t="str">
        <f>IF(L22="","",VLOOKUP(L22,$Z$6:$AA62,2,FALSE))</f>
        <v/>
      </c>
      <c r="P22" s="159">
        <f>SUM(P11:P21)</f>
        <v>256000</v>
      </c>
      <c r="Q22" s="120" t="str">
        <f t="shared" si="4"/>
        <v>●</v>
      </c>
      <c r="R22" s="145" t="str">
        <f t="shared" si="0"/>
        <v>●</v>
      </c>
      <c r="S22" s="122" t="str">
        <f t="shared" si="1"/>
        <v>●</v>
      </c>
      <c r="T22" s="146" t="str">
        <f t="shared" si="2"/>
        <v>●</v>
      </c>
      <c r="U22" s="160" t="str">
        <f t="shared" si="3"/>
        <v>×</v>
      </c>
    </row>
    <row r="23" spans="3:21" ht="30" customHeight="1" x14ac:dyDescent="0.3">
      <c r="C23" s="42" t="s">
        <v>35</v>
      </c>
      <c r="D23" s="96">
        <v>1</v>
      </c>
      <c r="E23" s="97" t="s">
        <v>36</v>
      </c>
      <c r="F23" s="128" t="s">
        <v>40</v>
      </c>
      <c r="G23" s="129"/>
      <c r="H23" s="102">
        <v>4</v>
      </c>
      <c r="I23" s="101" t="s">
        <v>62</v>
      </c>
      <c r="J23" s="102">
        <v>3000</v>
      </c>
      <c r="K23" s="103">
        <f t="shared" si="6"/>
        <v>12000</v>
      </c>
      <c r="L23" s="129"/>
      <c r="M23" s="102">
        <v>4</v>
      </c>
      <c r="N23" s="101" t="s">
        <v>62</v>
      </c>
      <c r="O23" s="102">
        <v>3000</v>
      </c>
      <c r="P23" s="103">
        <f t="shared" ref="P23:P27" si="7">M23*O23</f>
        <v>12000</v>
      </c>
      <c r="Q23" s="99" t="str">
        <f t="shared" si="4"/>
        <v>●</v>
      </c>
      <c r="R23" s="142" t="str">
        <f t="shared" si="0"/>
        <v>●</v>
      </c>
      <c r="S23" s="101" t="str">
        <f t="shared" si="1"/>
        <v>●</v>
      </c>
      <c r="T23" s="143" t="str">
        <f t="shared" si="2"/>
        <v>●</v>
      </c>
      <c r="U23" s="144" t="str">
        <f t="shared" si="3"/>
        <v>●</v>
      </c>
    </row>
    <row r="24" spans="3:21" ht="30" customHeight="1" x14ac:dyDescent="0.3">
      <c r="C24" s="42"/>
      <c r="D24" s="94">
        <v>2</v>
      </c>
      <c r="E24" s="60" t="s">
        <v>37</v>
      </c>
      <c r="F24" s="105" t="s">
        <v>40</v>
      </c>
      <c r="G24" s="106"/>
      <c r="H24" s="65">
        <v>4</v>
      </c>
      <c r="I24" s="64" t="s">
        <v>62</v>
      </c>
      <c r="J24" s="65">
        <v>3000</v>
      </c>
      <c r="K24" s="66">
        <f t="shared" si="6"/>
        <v>12000</v>
      </c>
      <c r="L24" s="106"/>
      <c r="M24" s="65">
        <v>4</v>
      </c>
      <c r="N24" s="64" t="s">
        <v>62</v>
      </c>
      <c r="O24" s="65">
        <v>3000</v>
      </c>
      <c r="P24" s="66">
        <f t="shared" si="7"/>
        <v>12000</v>
      </c>
      <c r="Q24" s="62" t="str">
        <f t="shared" si="4"/>
        <v>●</v>
      </c>
      <c r="R24" s="136" t="str">
        <f t="shared" si="0"/>
        <v>●</v>
      </c>
      <c r="S24" s="64" t="str">
        <f t="shared" si="1"/>
        <v>●</v>
      </c>
      <c r="T24" s="137" t="str">
        <f t="shared" si="2"/>
        <v>●</v>
      </c>
      <c r="U24" s="138" t="str">
        <f t="shared" si="3"/>
        <v>●</v>
      </c>
    </row>
    <row r="25" spans="3:21" ht="18" customHeight="1" x14ac:dyDescent="0.3">
      <c r="C25" s="42"/>
      <c r="D25" s="94">
        <v>3</v>
      </c>
      <c r="E25" s="60" t="s">
        <v>66</v>
      </c>
      <c r="F25" s="61" t="s">
        <v>41</v>
      </c>
      <c r="G25" s="106"/>
      <c r="H25" s="166">
        <v>4</v>
      </c>
      <c r="I25" s="64" t="s">
        <v>62</v>
      </c>
      <c r="J25" s="65">
        <v>3000</v>
      </c>
      <c r="K25" s="156">
        <f t="shared" si="6"/>
        <v>12000</v>
      </c>
      <c r="L25" s="106"/>
      <c r="M25" s="166">
        <v>8</v>
      </c>
      <c r="N25" s="64" t="s">
        <v>62</v>
      </c>
      <c r="O25" s="65">
        <v>3000</v>
      </c>
      <c r="P25" s="156">
        <f t="shared" si="7"/>
        <v>24000</v>
      </c>
      <c r="Q25" s="62" t="str">
        <f t="shared" si="4"/>
        <v>●</v>
      </c>
      <c r="R25" s="154" t="str">
        <f t="shared" si="0"/>
        <v>×</v>
      </c>
      <c r="S25" s="64" t="str">
        <f t="shared" si="1"/>
        <v>●</v>
      </c>
      <c r="T25" s="137" t="str">
        <f t="shared" si="2"/>
        <v>●</v>
      </c>
      <c r="U25" s="158" t="str">
        <f t="shared" si="3"/>
        <v>×</v>
      </c>
    </row>
    <row r="26" spans="3:21" ht="30" customHeight="1" x14ac:dyDescent="0.3">
      <c r="C26" s="42"/>
      <c r="D26" s="94">
        <v>4</v>
      </c>
      <c r="E26" s="60" t="s">
        <v>38</v>
      </c>
      <c r="F26" s="105" t="s">
        <v>42</v>
      </c>
      <c r="G26" s="106"/>
      <c r="H26" s="65">
        <v>4</v>
      </c>
      <c r="I26" s="64" t="s">
        <v>62</v>
      </c>
      <c r="J26" s="65">
        <v>3000</v>
      </c>
      <c r="K26" s="66">
        <f t="shared" si="6"/>
        <v>12000</v>
      </c>
      <c r="L26" s="106"/>
      <c r="M26" s="65">
        <v>4</v>
      </c>
      <c r="N26" s="64" t="s">
        <v>62</v>
      </c>
      <c r="O26" s="65">
        <v>3000</v>
      </c>
      <c r="P26" s="66">
        <f t="shared" si="7"/>
        <v>12000</v>
      </c>
      <c r="Q26" s="62" t="str">
        <f t="shared" si="4"/>
        <v>●</v>
      </c>
      <c r="R26" s="136" t="str">
        <f t="shared" si="0"/>
        <v>●</v>
      </c>
      <c r="S26" s="64" t="str">
        <f t="shared" si="1"/>
        <v>●</v>
      </c>
      <c r="T26" s="137" t="str">
        <f t="shared" si="2"/>
        <v>●</v>
      </c>
      <c r="U26" s="138" t="str">
        <f t="shared" si="3"/>
        <v>●</v>
      </c>
    </row>
    <row r="27" spans="3:21" ht="18" customHeight="1" x14ac:dyDescent="0.3">
      <c r="C27" s="42"/>
      <c r="D27" s="94">
        <v>5</v>
      </c>
      <c r="E27" s="60" t="s">
        <v>39</v>
      </c>
      <c r="F27" s="105" t="s">
        <v>43</v>
      </c>
      <c r="G27" s="106"/>
      <c r="H27" s="65">
        <v>4</v>
      </c>
      <c r="I27" s="64" t="s">
        <v>62</v>
      </c>
      <c r="J27" s="65">
        <v>1000</v>
      </c>
      <c r="K27" s="66">
        <f t="shared" si="6"/>
        <v>4000</v>
      </c>
      <c r="L27" s="106"/>
      <c r="M27" s="65">
        <v>4</v>
      </c>
      <c r="N27" s="64" t="s">
        <v>62</v>
      </c>
      <c r="O27" s="65">
        <v>1000</v>
      </c>
      <c r="P27" s="66">
        <f t="shared" si="7"/>
        <v>4000</v>
      </c>
      <c r="Q27" s="62" t="str">
        <f t="shared" si="4"/>
        <v>●</v>
      </c>
      <c r="R27" s="136" t="str">
        <f t="shared" si="0"/>
        <v>●</v>
      </c>
      <c r="S27" s="64" t="str">
        <f t="shared" si="1"/>
        <v>●</v>
      </c>
      <c r="T27" s="137" t="str">
        <f t="shared" si="2"/>
        <v>●</v>
      </c>
      <c r="U27" s="138" t="str">
        <f t="shared" si="3"/>
        <v>●</v>
      </c>
    </row>
    <row r="28" spans="3:21" ht="18" customHeight="1" x14ac:dyDescent="0.3">
      <c r="C28" s="42"/>
      <c r="D28" s="94"/>
      <c r="E28" s="60"/>
      <c r="F28" s="61"/>
      <c r="G28" s="62"/>
      <c r="H28" s="63"/>
      <c r="I28" s="64" t="str">
        <f>IF(G28="","",VLOOKUP(G28,$Z$6:$AB30,3,FALSE))</f>
        <v/>
      </c>
      <c r="J28" s="65" t="str">
        <f>IF(G28="","",VLOOKUP(G28,$Z$6:$AA67,2,FALSE))</f>
        <v/>
      </c>
      <c r="K28" s="66"/>
      <c r="L28" s="62"/>
      <c r="M28" s="63"/>
      <c r="N28" s="64" t="str">
        <f>IF(L28="","",VLOOKUP(L28,$Z$6:$AB30,3,FALSE))</f>
        <v/>
      </c>
      <c r="O28" s="65" t="str">
        <f>IF(L28="","",VLOOKUP(L28,$Z$6:$AA67,2,FALSE))</f>
        <v/>
      </c>
      <c r="P28" s="66"/>
      <c r="Q28" s="62" t="str">
        <f t="shared" si="4"/>
        <v>●</v>
      </c>
      <c r="R28" s="136" t="str">
        <f t="shared" si="0"/>
        <v>●</v>
      </c>
      <c r="S28" s="64" t="str">
        <f t="shared" si="1"/>
        <v>●</v>
      </c>
      <c r="T28" s="137" t="str">
        <f t="shared" si="2"/>
        <v>●</v>
      </c>
      <c r="U28" s="138" t="str">
        <f t="shared" si="3"/>
        <v>●</v>
      </c>
    </row>
    <row r="29" spans="3:21" ht="18" customHeight="1" x14ac:dyDescent="0.3">
      <c r="C29" s="44"/>
      <c r="D29" s="107"/>
      <c r="E29" s="108"/>
      <c r="F29" s="68" t="s">
        <v>17</v>
      </c>
      <c r="G29" s="109"/>
      <c r="H29" s="110"/>
      <c r="I29" s="111" t="str">
        <f>IF(G29="","",VLOOKUP(G29,$Z$6:$AB31,3,FALSE))</f>
        <v/>
      </c>
      <c r="J29" s="112" t="str">
        <f>IF(G29="","",VLOOKUP(G29,$Z$6:$AA68,2,FALSE))</f>
        <v/>
      </c>
      <c r="K29" s="207">
        <f>SUM(K23:K28)</f>
        <v>52000</v>
      </c>
      <c r="L29" s="109"/>
      <c r="M29" s="110"/>
      <c r="N29" s="111" t="str">
        <f>IF(L29="","",VLOOKUP(L29,$Z$6:$AB31,3,FALSE))</f>
        <v/>
      </c>
      <c r="O29" s="112" t="str">
        <f>IF(L29="","",VLOOKUP(L29,$Z$6:$AA68,2,FALSE))</f>
        <v/>
      </c>
      <c r="P29" s="207">
        <f>SUM(P23:P28)</f>
        <v>64000</v>
      </c>
      <c r="Q29" s="109" t="str">
        <f t="shared" si="4"/>
        <v>●</v>
      </c>
      <c r="R29" s="148" t="str">
        <f t="shared" si="0"/>
        <v>●</v>
      </c>
      <c r="S29" s="111" t="str">
        <f t="shared" si="1"/>
        <v>●</v>
      </c>
      <c r="T29" s="149" t="str">
        <f t="shared" si="2"/>
        <v>●</v>
      </c>
      <c r="U29" s="167" t="str">
        <f t="shared" si="3"/>
        <v>×</v>
      </c>
    </row>
    <row r="30" spans="3:21" ht="18" customHeight="1" x14ac:dyDescent="0.3">
      <c r="C30" s="45" t="s">
        <v>50</v>
      </c>
      <c r="D30" s="116">
        <v>1</v>
      </c>
      <c r="E30" s="117" t="s">
        <v>45</v>
      </c>
      <c r="F30" s="127" t="s">
        <v>44</v>
      </c>
      <c r="G30" s="74" t="s">
        <v>5</v>
      </c>
      <c r="H30" s="75">
        <v>2</v>
      </c>
      <c r="I30" s="76" t="str">
        <f>IF(G30="","",VLOOKUP(G30,$Z$6:$AB32,3,FALSE))</f>
        <v>人・日</v>
      </c>
      <c r="J30" s="77">
        <f>IF(G30="","",VLOOKUP(G30,$Z$6:$AA69,2,FALSE))</f>
        <v>30000</v>
      </c>
      <c r="K30" s="78">
        <f t="shared" ref="K30:K32" si="8">H30*J30</f>
        <v>60000</v>
      </c>
      <c r="L30" s="74" t="s">
        <v>5</v>
      </c>
      <c r="M30" s="75">
        <v>2</v>
      </c>
      <c r="N30" s="76" t="str">
        <f>IF(L30="","",VLOOKUP(L30,$Z$6:$AB32,3,FALSE))</f>
        <v>人・日</v>
      </c>
      <c r="O30" s="77">
        <f>IF(L30="","",VLOOKUP(L30,$Z$6:$AA69,2,FALSE))</f>
        <v>30000</v>
      </c>
      <c r="P30" s="78">
        <f t="shared" ref="P30:P32" si="9">M30*O30</f>
        <v>60000</v>
      </c>
      <c r="Q30" s="74" t="str">
        <f t="shared" si="4"/>
        <v>●</v>
      </c>
      <c r="R30" s="133" t="str">
        <f t="shared" si="0"/>
        <v>●</v>
      </c>
      <c r="S30" s="76" t="str">
        <f t="shared" si="1"/>
        <v>●</v>
      </c>
      <c r="T30" s="134" t="str">
        <f t="shared" si="2"/>
        <v>●</v>
      </c>
      <c r="U30" s="135" t="str">
        <f t="shared" si="3"/>
        <v>●</v>
      </c>
    </row>
    <row r="31" spans="3:21" ht="18" customHeight="1" x14ac:dyDescent="0.3">
      <c r="C31" s="42"/>
      <c r="D31" s="94"/>
      <c r="E31" s="60"/>
      <c r="F31" s="61"/>
      <c r="G31" s="62" t="s">
        <v>16</v>
      </c>
      <c r="H31" s="63">
        <v>2</v>
      </c>
      <c r="I31" s="64" t="str">
        <f>IF(G31="","",VLOOKUP(G31,$Z$6:$AB33,3,FALSE))</f>
        <v>人・日</v>
      </c>
      <c r="J31" s="65">
        <f>IF(G31="","",VLOOKUP(G31,$Z$6:$AA70,2,FALSE))</f>
        <v>22000</v>
      </c>
      <c r="K31" s="66">
        <f t="shared" si="8"/>
        <v>44000</v>
      </c>
      <c r="L31" s="62" t="s">
        <v>16</v>
      </c>
      <c r="M31" s="63">
        <v>2</v>
      </c>
      <c r="N31" s="64" t="str">
        <f>IF(L31="","",VLOOKUP(L31,$Z$6:$AB33,3,FALSE))</f>
        <v>人・日</v>
      </c>
      <c r="O31" s="65">
        <f>IF(L31="","",VLOOKUP(L31,$Z$6:$AA70,2,FALSE))</f>
        <v>22000</v>
      </c>
      <c r="P31" s="66">
        <f t="shared" si="9"/>
        <v>44000</v>
      </c>
      <c r="Q31" s="62" t="str">
        <f t="shared" si="4"/>
        <v>●</v>
      </c>
      <c r="R31" s="136" t="str">
        <f t="shared" si="0"/>
        <v>●</v>
      </c>
      <c r="S31" s="64" t="str">
        <f t="shared" si="1"/>
        <v>●</v>
      </c>
      <c r="T31" s="137" t="str">
        <f t="shared" si="2"/>
        <v>●</v>
      </c>
      <c r="U31" s="138" t="str">
        <f t="shared" si="3"/>
        <v>●</v>
      </c>
    </row>
    <row r="32" spans="3:21" ht="18" customHeight="1" x14ac:dyDescent="0.3">
      <c r="C32" s="42"/>
      <c r="D32" s="94">
        <v>2</v>
      </c>
      <c r="E32" s="60" t="s">
        <v>46</v>
      </c>
      <c r="F32" s="61" t="s">
        <v>47</v>
      </c>
      <c r="G32" s="62" t="s">
        <v>5</v>
      </c>
      <c r="H32" s="63">
        <v>0.5</v>
      </c>
      <c r="I32" s="64" t="str">
        <f>IF(G32="","",VLOOKUP(G32,$Z$6:$AB34,3,FALSE))</f>
        <v>人・日</v>
      </c>
      <c r="J32" s="65">
        <f>IF(G32="","",VLOOKUP(G32,$Z$6:$AA71,2,FALSE))</f>
        <v>30000</v>
      </c>
      <c r="K32" s="66">
        <f t="shared" si="8"/>
        <v>15000</v>
      </c>
      <c r="L32" s="62" t="s">
        <v>5</v>
      </c>
      <c r="M32" s="63">
        <v>0.5</v>
      </c>
      <c r="N32" s="64" t="str">
        <f>IF(L32="","",VLOOKUP(L32,$Z$6:$AB34,3,FALSE))</f>
        <v>人・日</v>
      </c>
      <c r="O32" s="65">
        <f>IF(L32="","",VLOOKUP(L32,$Z$6:$AA71,2,FALSE))</f>
        <v>30000</v>
      </c>
      <c r="P32" s="66">
        <f t="shared" si="9"/>
        <v>15000</v>
      </c>
      <c r="Q32" s="62" t="str">
        <f t="shared" si="4"/>
        <v>●</v>
      </c>
      <c r="R32" s="136" t="str">
        <f t="shared" si="0"/>
        <v>●</v>
      </c>
      <c r="S32" s="64" t="str">
        <f t="shared" si="1"/>
        <v>●</v>
      </c>
      <c r="T32" s="137" t="str">
        <f t="shared" si="2"/>
        <v>●</v>
      </c>
      <c r="U32" s="138" t="str">
        <f t="shared" si="3"/>
        <v>●</v>
      </c>
    </row>
    <row r="33" spans="3:21" ht="18" customHeight="1" x14ac:dyDescent="0.3">
      <c r="C33" s="42"/>
      <c r="D33" s="94"/>
      <c r="E33" s="60" t="s">
        <v>48</v>
      </c>
      <c r="F33" s="61"/>
      <c r="G33" s="62"/>
      <c r="H33" s="63"/>
      <c r="I33" s="64"/>
      <c r="J33" s="65"/>
      <c r="K33" s="66"/>
      <c r="L33" s="62"/>
      <c r="M33" s="63"/>
      <c r="N33" s="64"/>
      <c r="O33" s="65"/>
      <c r="P33" s="66"/>
      <c r="Q33" s="62" t="str">
        <f t="shared" si="4"/>
        <v>●</v>
      </c>
      <c r="R33" s="136" t="str">
        <f t="shared" si="0"/>
        <v>●</v>
      </c>
      <c r="S33" s="64" t="str">
        <f t="shared" si="1"/>
        <v>●</v>
      </c>
      <c r="T33" s="137" t="str">
        <f t="shared" si="2"/>
        <v>●</v>
      </c>
      <c r="U33" s="138" t="str">
        <f t="shared" si="3"/>
        <v>●</v>
      </c>
    </row>
    <row r="34" spans="3:21" ht="18" customHeight="1" x14ac:dyDescent="0.3">
      <c r="C34" s="42"/>
      <c r="D34" s="94"/>
      <c r="E34" s="60"/>
      <c r="F34" s="61"/>
      <c r="G34" s="62"/>
      <c r="H34" s="63"/>
      <c r="I34" s="64"/>
      <c r="J34" s="65"/>
      <c r="K34" s="66"/>
      <c r="L34" s="62"/>
      <c r="M34" s="63"/>
      <c r="N34" s="64"/>
      <c r="O34" s="65"/>
      <c r="P34" s="66"/>
      <c r="Q34" s="62" t="str">
        <f t="shared" si="4"/>
        <v>●</v>
      </c>
      <c r="R34" s="136" t="str">
        <f t="shared" si="0"/>
        <v>●</v>
      </c>
      <c r="S34" s="64" t="str">
        <f t="shared" si="1"/>
        <v>●</v>
      </c>
      <c r="T34" s="137" t="str">
        <f t="shared" si="2"/>
        <v>●</v>
      </c>
      <c r="U34" s="138" t="str">
        <f t="shared" si="3"/>
        <v>●</v>
      </c>
    </row>
    <row r="35" spans="3:21" ht="18" customHeight="1" x14ac:dyDescent="0.3">
      <c r="C35" s="42"/>
      <c r="D35" s="94"/>
      <c r="E35" s="60"/>
      <c r="F35" s="61"/>
      <c r="G35" s="62"/>
      <c r="H35" s="63"/>
      <c r="I35" s="64"/>
      <c r="J35" s="65"/>
      <c r="K35" s="66"/>
      <c r="L35" s="62"/>
      <c r="M35" s="63"/>
      <c r="N35" s="64"/>
      <c r="O35" s="65"/>
      <c r="P35" s="66"/>
      <c r="Q35" s="62" t="str">
        <f t="shared" si="4"/>
        <v>●</v>
      </c>
      <c r="R35" s="136" t="str">
        <f t="shared" si="0"/>
        <v>●</v>
      </c>
      <c r="S35" s="64" t="str">
        <f t="shared" si="1"/>
        <v>●</v>
      </c>
      <c r="T35" s="137" t="str">
        <f t="shared" si="2"/>
        <v>●</v>
      </c>
      <c r="U35" s="138" t="str">
        <f t="shared" si="3"/>
        <v>●</v>
      </c>
    </row>
    <row r="36" spans="3:21" ht="18" customHeight="1" x14ac:dyDescent="0.3">
      <c r="C36" s="44"/>
      <c r="D36" s="113"/>
      <c r="E36" s="114"/>
      <c r="F36" s="119" t="s">
        <v>17</v>
      </c>
      <c r="G36" s="120"/>
      <c r="H36" s="121"/>
      <c r="I36" s="122" t="str">
        <f>IF(G36="","",VLOOKUP(G36,$Z$6:$AB38,3,FALSE))</f>
        <v/>
      </c>
      <c r="J36" s="123" t="str">
        <f>IF(G36="","",VLOOKUP(G36,$Z$6:$AA75,2,FALSE))</f>
        <v/>
      </c>
      <c r="K36" s="124">
        <f>SUM(K30:K35)</f>
        <v>119000</v>
      </c>
      <c r="L36" s="120"/>
      <c r="M36" s="121"/>
      <c r="N36" s="122" t="str">
        <f>IF(L36="","",VLOOKUP(L36,$Z$6:$AB38,3,FALSE))</f>
        <v/>
      </c>
      <c r="O36" s="123" t="str">
        <f>IF(L36="","",VLOOKUP(L36,$Z$6:$AA75,2,FALSE))</f>
        <v/>
      </c>
      <c r="P36" s="124">
        <f>SUM(P30:P35)</f>
        <v>119000</v>
      </c>
      <c r="Q36" s="120" t="str">
        <f t="shared" si="4"/>
        <v>●</v>
      </c>
      <c r="R36" s="145" t="str">
        <f t="shared" si="0"/>
        <v>●</v>
      </c>
      <c r="S36" s="122" t="str">
        <f t="shared" si="1"/>
        <v>●</v>
      </c>
      <c r="T36" s="146" t="str">
        <f t="shared" si="2"/>
        <v>●</v>
      </c>
      <c r="U36" s="147" t="str">
        <f t="shared" si="3"/>
        <v>●</v>
      </c>
    </row>
    <row r="37" spans="3:21" ht="30" customHeight="1" x14ac:dyDescent="0.3">
      <c r="C37" s="42" t="s">
        <v>51</v>
      </c>
      <c r="D37" s="96">
        <v>1</v>
      </c>
      <c r="E37" s="97" t="s">
        <v>52</v>
      </c>
      <c r="F37" s="128" t="s">
        <v>53</v>
      </c>
      <c r="G37" s="129"/>
      <c r="H37" s="100">
        <v>1</v>
      </c>
      <c r="I37" s="101" t="s">
        <v>59</v>
      </c>
      <c r="J37" s="102"/>
      <c r="K37" s="103">
        <v>30000</v>
      </c>
      <c r="L37" s="129"/>
      <c r="M37" s="100">
        <v>1</v>
      </c>
      <c r="N37" s="101" t="s">
        <v>59</v>
      </c>
      <c r="O37" s="102"/>
      <c r="P37" s="103">
        <v>30000</v>
      </c>
      <c r="Q37" s="99" t="str">
        <f t="shared" si="4"/>
        <v>●</v>
      </c>
      <c r="R37" s="142" t="str">
        <f t="shared" si="0"/>
        <v>●</v>
      </c>
      <c r="S37" s="101" t="str">
        <f t="shared" si="1"/>
        <v>●</v>
      </c>
      <c r="T37" s="143" t="str">
        <f t="shared" si="2"/>
        <v>●</v>
      </c>
      <c r="U37" s="144" t="str">
        <f t="shared" si="3"/>
        <v>●</v>
      </c>
    </row>
    <row r="38" spans="3:21" ht="18" customHeight="1" x14ac:dyDescent="0.3">
      <c r="C38" s="42"/>
      <c r="D38" s="94"/>
      <c r="E38" s="60"/>
      <c r="F38" s="61" t="s">
        <v>54</v>
      </c>
      <c r="G38" s="62"/>
      <c r="H38" s="63"/>
      <c r="I38" s="64"/>
      <c r="J38" s="65"/>
      <c r="K38" s="66"/>
      <c r="L38" s="62"/>
      <c r="M38" s="63"/>
      <c r="N38" s="64"/>
      <c r="O38" s="65"/>
      <c r="P38" s="66"/>
      <c r="Q38" s="62" t="str">
        <f t="shared" si="4"/>
        <v>●</v>
      </c>
      <c r="R38" s="136" t="str">
        <f t="shared" si="0"/>
        <v>●</v>
      </c>
      <c r="S38" s="64" t="str">
        <f t="shared" si="1"/>
        <v>●</v>
      </c>
      <c r="T38" s="137" t="str">
        <f t="shared" si="2"/>
        <v>●</v>
      </c>
      <c r="U38" s="138" t="str">
        <f t="shared" si="3"/>
        <v>●</v>
      </c>
    </row>
    <row r="39" spans="3:21" ht="18" customHeight="1" x14ac:dyDescent="0.3">
      <c r="C39" s="44"/>
      <c r="D39" s="107"/>
      <c r="E39" s="108"/>
      <c r="F39" s="68" t="s">
        <v>17</v>
      </c>
      <c r="G39" s="109"/>
      <c r="H39" s="110"/>
      <c r="I39" s="111" t="str">
        <f>IF(G39="","",VLOOKUP(G39,$Z$6:$AB41,3,FALSE))</f>
        <v/>
      </c>
      <c r="J39" s="112" t="str">
        <f>IF(G39="","",VLOOKUP(G39,$Z$6:$AA78,2,FALSE))</f>
        <v/>
      </c>
      <c r="K39" s="73">
        <f>SUM(K37:K38)</f>
        <v>30000</v>
      </c>
      <c r="L39" s="109"/>
      <c r="M39" s="110"/>
      <c r="N39" s="111" t="str">
        <f>IF(L39="","",VLOOKUP(L39,$Z$6:$AB41,3,FALSE))</f>
        <v/>
      </c>
      <c r="O39" s="112" t="str">
        <f>IF(L39="","",VLOOKUP(L39,$Z$6:$AA78,2,FALSE))</f>
        <v/>
      </c>
      <c r="P39" s="73">
        <f>SUM(P37:P38)</f>
        <v>30000</v>
      </c>
      <c r="Q39" s="109" t="str">
        <f t="shared" si="4"/>
        <v>●</v>
      </c>
      <c r="R39" s="148" t="str">
        <f t="shared" si="0"/>
        <v>●</v>
      </c>
      <c r="S39" s="111" t="str">
        <f t="shared" si="1"/>
        <v>●</v>
      </c>
      <c r="T39" s="149" t="str">
        <f t="shared" si="2"/>
        <v>●</v>
      </c>
      <c r="U39" s="150" t="str">
        <f t="shared" si="3"/>
        <v>●</v>
      </c>
    </row>
    <row r="40" spans="3:21" ht="18" customHeight="1" x14ac:dyDescent="0.3">
      <c r="C40" s="161" t="s">
        <v>55</v>
      </c>
      <c r="L40" s="16"/>
      <c r="M40" s="19"/>
      <c r="N40" s="22"/>
      <c r="O40" s="25"/>
      <c r="P40" s="26"/>
      <c r="Q40" s="16"/>
      <c r="R40" s="19"/>
      <c r="S40" s="22"/>
      <c r="T40" s="25"/>
      <c r="U40" s="26"/>
    </row>
    <row r="41" spans="3:21" ht="18" customHeight="1" thickBot="1" x14ac:dyDescent="0.35">
      <c r="C41" s="162"/>
      <c r="L41" s="17"/>
      <c r="M41" s="20"/>
      <c r="N41" s="23"/>
      <c r="O41" s="27"/>
      <c r="P41" s="28"/>
      <c r="Q41" s="17"/>
      <c r="R41" s="20"/>
      <c r="S41" s="23"/>
      <c r="T41" s="27"/>
      <c r="U41" s="28"/>
    </row>
    <row r="42" spans="3:21" ht="30" customHeight="1" thickTop="1" x14ac:dyDescent="0.3">
      <c r="C42" s="163" t="s">
        <v>56</v>
      </c>
      <c r="D42" s="170"/>
      <c r="E42" s="171"/>
      <c r="F42" s="171" t="s">
        <v>57</v>
      </c>
      <c r="G42" s="172"/>
      <c r="H42" s="173"/>
      <c r="I42" s="172"/>
      <c r="J42" s="174"/>
      <c r="K42" s="175">
        <f>K10+K22+K29+K36+K39</f>
        <v>458000</v>
      </c>
      <c r="L42" s="176"/>
      <c r="M42" s="177"/>
      <c r="N42" s="178"/>
      <c r="O42" s="179"/>
      <c r="P42" s="175">
        <f>P10+P22+P29+P36+P39</f>
        <v>543000</v>
      </c>
      <c r="Q42" s="176" t="str">
        <f t="shared" ref="Q42:Q44" si="10">IF(G42=L42,"●","×")</f>
        <v>●</v>
      </c>
      <c r="R42" s="180" t="str">
        <f t="shared" ref="R42:R44" si="11">IF(H42=M42,"●","×")</f>
        <v>●</v>
      </c>
      <c r="S42" s="172" t="str">
        <f t="shared" ref="S42:S44" si="12">IF(I42=N42,"●","×")</f>
        <v>●</v>
      </c>
      <c r="T42" s="220" t="str">
        <f t="shared" ref="T42:T44" si="13">IF(J42=O42,"●","×")</f>
        <v>●</v>
      </c>
      <c r="U42" s="181" t="str">
        <f t="shared" ref="U42:U46" si="14">IF(K42=P42,"●","×")</f>
        <v>×</v>
      </c>
    </row>
    <row r="43" spans="3:21" ht="30" customHeight="1" x14ac:dyDescent="0.3">
      <c r="C43" s="162"/>
      <c r="D43" s="182"/>
      <c r="E43" s="183"/>
      <c r="F43" s="183" t="s">
        <v>58</v>
      </c>
      <c r="G43" s="184"/>
      <c r="H43" s="185"/>
      <c r="I43" s="186">
        <v>0.2</v>
      </c>
      <c r="J43" s="187"/>
      <c r="K43" s="188">
        <f>K42*0.2</f>
        <v>91600</v>
      </c>
      <c r="L43" s="189"/>
      <c r="M43" s="190"/>
      <c r="N43" s="191">
        <v>0.2</v>
      </c>
      <c r="O43" s="192"/>
      <c r="P43" s="188">
        <f>P42*0.2</f>
        <v>108600</v>
      </c>
      <c r="Q43" s="189" t="str">
        <f t="shared" si="10"/>
        <v>●</v>
      </c>
      <c r="R43" s="193" t="str">
        <f t="shared" si="11"/>
        <v>●</v>
      </c>
      <c r="S43" s="184" t="str">
        <f>IF(I43=N43,"●","×")</f>
        <v>●</v>
      </c>
      <c r="T43" s="221" t="str">
        <f t="shared" si="13"/>
        <v>●</v>
      </c>
      <c r="U43" s="194" t="str">
        <f t="shared" si="14"/>
        <v>×</v>
      </c>
    </row>
    <row r="44" spans="3:21" ht="30" customHeight="1" x14ac:dyDescent="0.3">
      <c r="C44" s="162"/>
      <c r="D44" s="182"/>
      <c r="E44" s="183"/>
      <c r="F44" s="183" t="s">
        <v>60</v>
      </c>
      <c r="G44" s="184"/>
      <c r="H44" s="185"/>
      <c r="I44" s="186">
        <v>0.15</v>
      </c>
      <c r="J44" s="187"/>
      <c r="K44" s="188">
        <f>K42*0.15</f>
        <v>68700</v>
      </c>
      <c r="L44" s="189"/>
      <c r="M44" s="190"/>
      <c r="N44" s="191">
        <v>0.15</v>
      </c>
      <c r="O44" s="192"/>
      <c r="P44" s="188">
        <f>P42*0.15</f>
        <v>81450</v>
      </c>
      <c r="Q44" s="189" t="str">
        <f t="shared" si="10"/>
        <v>●</v>
      </c>
      <c r="R44" s="193" t="str">
        <f t="shared" si="11"/>
        <v>●</v>
      </c>
      <c r="S44" s="184" t="str">
        <f t="shared" si="12"/>
        <v>●</v>
      </c>
      <c r="T44" s="221" t="str">
        <f t="shared" si="13"/>
        <v>●</v>
      </c>
      <c r="U44" s="194" t="str">
        <f t="shared" si="14"/>
        <v>×</v>
      </c>
    </row>
    <row r="45" spans="3:21" ht="30" customHeight="1" thickBot="1" x14ac:dyDescent="0.35">
      <c r="C45" s="162"/>
      <c r="D45" s="195"/>
      <c r="E45" s="196"/>
      <c r="F45" s="196" t="s">
        <v>61</v>
      </c>
      <c r="G45" s="197"/>
      <c r="H45" s="198"/>
      <c r="I45" s="197"/>
      <c r="J45" s="199"/>
      <c r="K45" s="200">
        <v>0</v>
      </c>
      <c r="L45" s="201"/>
      <c r="M45" s="202"/>
      <c r="N45" s="203"/>
      <c r="O45" s="204"/>
      <c r="P45" s="200">
        <v>0</v>
      </c>
      <c r="Q45" s="201"/>
      <c r="R45" s="205"/>
      <c r="S45" s="197"/>
      <c r="T45" s="222"/>
      <c r="U45" s="206" t="str">
        <f t="shared" si="14"/>
        <v>●</v>
      </c>
    </row>
    <row r="46" spans="3:21" ht="30" customHeight="1" thickBot="1" x14ac:dyDescent="0.35">
      <c r="C46" s="164"/>
      <c r="D46" s="10"/>
      <c r="E46" s="11"/>
      <c r="F46" s="14" t="s">
        <v>63</v>
      </c>
      <c r="G46" s="10"/>
      <c r="H46" s="12"/>
      <c r="I46" s="10"/>
      <c r="J46" s="13"/>
      <c r="K46" s="212">
        <f>SUM(K42:K45)</f>
        <v>618300</v>
      </c>
      <c r="L46" s="15"/>
      <c r="M46" s="21"/>
      <c r="N46" s="165"/>
      <c r="O46" s="29"/>
      <c r="P46" s="212">
        <f>SUM(P42:P45)</f>
        <v>733050</v>
      </c>
      <c r="Q46" s="15"/>
      <c r="R46" s="168"/>
      <c r="S46" s="10"/>
      <c r="T46" s="223"/>
      <c r="U46" s="169" t="str">
        <f t="shared" si="14"/>
        <v>×</v>
      </c>
    </row>
  </sheetData>
  <phoneticPr fontId="1"/>
  <printOptions horizontalCentered="1" verticalCentered="1"/>
  <pageMargins left="0" right="0" top="0" bottom="0" header="0" footer="0"/>
  <pageSetup paperSize="9" scale="61" orientation="landscape" horizontalDpi="4294967293" verticalDpi="0" r:id="rId1"/>
  <colBreaks count="1" manualBreakCount="1">
    <brk id="2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Kameyama Tomohiro</dc:creator>
  <cp:lastModifiedBy>Kameyama Tomohiro</cp:lastModifiedBy>
  <cp:lastPrinted>2022-09-08T23:19:58Z</cp:lastPrinted>
  <dcterms:created xsi:type="dcterms:W3CDTF">2022-09-07T10:45:31Z</dcterms:created>
  <dcterms:modified xsi:type="dcterms:W3CDTF">2022-09-08T23:20:50Z</dcterms:modified>
</cp:coreProperties>
</file>