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028"/>
  <workbookPr defaultThemeVersion="166925"/>
  <mc:AlternateContent xmlns:mc="http://schemas.openxmlformats.org/markup-compatibility/2006">
    <mc:Choice Requires="x15">
      <x15ac:absPath xmlns:x15ac="http://schemas.microsoft.com/office/spreadsheetml/2010/11/ac" url="https://d.docs.live.net/8a38f67f28259947/Desktop/"/>
    </mc:Choice>
  </mc:AlternateContent>
  <xr:revisionPtr revIDLastSave="0" documentId="8_{4A9D1A0C-E1C2-444B-B39F-D2817C25790E}" xr6:coauthVersionLast="47" xr6:coauthVersionMax="47" xr10:uidLastSave="{00000000-0000-0000-0000-000000000000}"/>
  <bookViews>
    <workbookView xWindow="-108" yWindow="-108" windowWidth="23256" windowHeight="12456" tabRatio="821" xr2:uid="{00000000-000D-0000-FFFF-FFFF00000000}"/>
  </bookViews>
  <sheets>
    <sheet name="アンケート" sheetId="9" r:id="rId1"/>
    <sheet name="③別紙" sheetId="16" r:id="rId2"/>
    <sheet name="計算表(フラット化)" sheetId="15" r:id="rId3"/>
    <sheet name="①修繕費支払方法" sheetId="8" r:id="rId4"/>
    <sheet name="②専有部配管工事" sheetId="12" r:id="rId5"/>
    <sheet name="③駐車場会計" sheetId="13" r:id="rId6"/>
    <sheet name="21年7月末" sheetId="14" r:id="rId7"/>
  </sheets>
  <definedNames>
    <definedName name="_xlnm.Print_Area" localSheetId="6">'21年7月末'!$A$1:$Q$50</definedName>
    <definedName name="_xlnm.Print_Area" localSheetId="0">アンケート!$B$2:$AL$155</definedName>
    <definedName name="_xlnm.Print_Area" localSheetId="2">'計算表(フラット化)'!$A$1:$Z$29</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C34" i="15" l="1"/>
  <c r="C33" i="15"/>
  <c r="C32" i="15"/>
  <c r="S21" i="15"/>
  <c r="K21" i="15"/>
  <c r="S19" i="15"/>
  <c r="M18" i="15"/>
  <c r="U17" i="15"/>
  <c r="U18" i="15" s="1"/>
  <c r="E17" i="15"/>
  <c r="E18" i="15" s="1"/>
  <c r="C20" i="15" s="1"/>
  <c r="C21" i="15" s="1"/>
  <c r="U16" i="15"/>
  <c r="S16" i="15"/>
  <c r="I16" i="15"/>
  <c r="G16" i="15"/>
  <c r="E16" i="15"/>
  <c r="C16" i="15"/>
  <c r="U15" i="15"/>
  <c r="S15" i="15"/>
  <c r="Q15" i="15"/>
  <c r="O15" i="15"/>
  <c r="M15" i="15"/>
  <c r="K15" i="15"/>
  <c r="I15" i="15"/>
  <c r="G15" i="15"/>
  <c r="E15" i="15"/>
  <c r="C15" i="15"/>
  <c r="U14" i="15"/>
  <c r="S14" i="15"/>
  <c r="Q14" i="15"/>
  <c r="O14" i="15"/>
  <c r="M14" i="15"/>
  <c r="K14" i="15"/>
  <c r="I14" i="15"/>
  <c r="G14" i="15"/>
  <c r="E14" i="15"/>
  <c r="C14" i="15"/>
  <c r="U12" i="15"/>
  <c r="S12" i="15"/>
  <c r="I12" i="15"/>
  <c r="G12" i="15"/>
  <c r="E12" i="15"/>
  <c r="C12" i="15"/>
  <c r="U11" i="15"/>
  <c r="S11" i="15"/>
  <c r="Q11" i="15"/>
  <c r="O11" i="15"/>
  <c r="M11" i="15"/>
  <c r="K11" i="15"/>
  <c r="I11" i="15"/>
  <c r="G11" i="15"/>
  <c r="E11" i="15"/>
  <c r="C11" i="15"/>
  <c r="U10" i="15"/>
  <c r="S10" i="15"/>
  <c r="Q10" i="15"/>
  <c r="Q17" i="15" s="1"/>
  <c r="Q18" i="15" s="1"/>
  <c r="O10" i="15"/>
  <c r="M10" i="15"/>
  <c r="K10" i="15"/>
  <c r="I10" i="15"/>
  <c r="I17" i="15" s="1"/>
  <c r="I18" i="15" s="1"/>
  <c r="G10" i="15"/>
  <c r="E10" i="15"/>
  <c r="C10" i="15"/>
  <c r="M8" i="15"/>
  <c r="Y7" i="15"/>
  <c r="Y17" i="15" s="1"/>
  <c r="Y18" i="15" s="1"/>
  <c r="M7" i="15"/>
  <c r="M17" i="15" s="1"/>
  <c r="K48" i="14"/>
  <c r="J48" i="14"/>
  <c r="I48" i="14"/>
  <c r="G48" i="14"/>
  <c r="F48" i="14"/>
  <c r="E48" i="14"/>
  <c r="J42" i="14"/>
  <c r="K42" i="14" s="1"/>
  <c r="F42" i="14"/>
  <c r="G42" i="14" s="1"/>
  <c r="K39" i="14"/>
  <c r="J39" i="14"/>
  <c r="I39" i="14"/>
  <c r="G39" i="14"/>
  <c r="F39" i="14"/>
  <c r="E39" i="14"/>
  <c r="J33" i="14"/>
  <c r="K33" i="14" s="1"/>
  <c r="F33" i="14"/>
  <c r="G33" i="14" s="1"/>
  <c r="P30" i="14"/>
  <c r="N30" i="14"/>
  <c r="M30" i="14"/>
  <c r="J30" i="14"/>
  <c r="I30" i="14"/>
  <c r="F30" i="14"/>
  <c r="E30" i="14"/>
  <c r="J24" i="14"/>
  <c r="F24" i="14"/>
  <c r="J21" i="14"/>
  <c r="I21" i="14"/>
  <c r="F21" i="14"/>
  <c r="E21" i="14"/>
  <c r="J15" i="14"/>
  <c r="K12" i="14"/>
  <c r="J12" i="14"/>
  <c r="I12" i="14"/>
  <c r="G12" i="14"/>
  <c r="F12" i="14"/>
  <c r="E12" i="14"/>
  <c r="J6" i="14"/>
  <c r="K6" i="14" s="1"/>
  <c r="F6" i="14"/>
  <c r="G6" i="14" s="1"/>
  <c r="G33" i="15" l="1"/>
  <c r="K33" i="15" s="1"/>
  <c r="G32" i="15"/>
  <c r="K32" i="15" s="1"/>
  <c r="C26" i="15"/>
  <c r="G34" i="15"/>
  <c r="K34" i="15" s="1"/>
  <c r="C19" i="15"/>
  <c r="S34" i="15" l="1"/>
  <c r="O34" i="15"/>
  <c r="S33" i="15"/>
  <c r="O33" i="15"/>
  <c r="C27" i="15"/>
  <c r="C28" i="15"/>
  <c r="O32" i="15"/>
  <c r="S32" i="15"/>
</calcChain>
</file>

<file path=xl/sharedStrings.xml><?xml version="1.0" encoding="utf-8"?>
<sst xmlns="http://schemas.openxmlformats.org/spreadsheetml/2006/main" count="408" uniqueCount="253">
  <si>
    <t>1.</t>
    <phoneticPr fontId="1"/>
  </si>
  <si>
    <t>2.</t>
    <phoneticPr fontId="1"/>
  </si>
  <si>
    <t>3.</t>
    <phoneticPr fontId="1"/>
  </si>
  <si>
    <t>)</t>
    <phoneticPr fontId="1"/>
  </si>
  <si>
    <t>【アンケートの背景・目的】</t>
    <rPh sb="7" eb="9">
      <t>ハイケイ</t>
    </rPh>
    <rPh sb="10" eb="12">
      <t>モクテキ</t>
    </rPh>
    <phoneticPr fontId="1"/>
  </si>
  <si>
    <t>・</t>
    <phoneticPr fontId="1"/>
  </si>
  <si>
    <t>※</t>
    <phoneticPr fontId="1"/>
  </si>
  <si>
    <t>定期総会に向けて方向性を決める為のアンケートになりますので、本アンケートで全ての事が決定する訳ではありません。</t>
    <rPh sb="0" eb="2">
      <t>テイキ</t>
    </rPh>
    <rPh sb="2" eb="4">
      <t>ソウカイ</t>
    </rPh>
    <rPh sb="5" eb="6">
      <t>ム</t>
    </rPh>
    <rPh sb="8" eb="11">
      <t>ホウコウセイ</t>
    </rPh>
    <rPh sb="12" eb="13">
      <t>キ</t>
    </rPh>
    <rPh sb="15" eb="16">
      <t>タメ</t>
    </rPh>
    <rPh sb="30" eb="31">
      <t>ホン</t>
    </rPh>
    <rPh sb="37" eb="38">
      <t>スベ</t>
    </rPh>
    <rPh sb="40" eb="41">
      <t>コト</t>
    </rPh>
    <rPh sb="42" eb="44">
      <t>ケッテイ</t>
    </rPh>
    <rPh sb="46" eb="47">
      <t>ワケ</t>
    </rPh>
    <phoneticPr fontId="1"/>
  </si>
  <si>
    <t>コスト</t>
    <phoneticPr fontId="1"/>
  </si>
  <si>
    <t>Q</t>
    <phoneticPr fontId="1"/>
  </si>
  <si>
    <t>C</t>
    <phoneticPr fontId="1"/>
  </si>
  <si>
    <t>T</t>
    <phoneticPr fontId="1"/>
  </si>
  <si>
    <t>品質</t>
    <rPh sb="0" eb="2">
      <t>ヒンシツ</t>
    </rPh>
    <phoneticPr fontId="1"/>
  </si>
  <si>
    <t>4.</t>
    <phoneticPr fontId="1"/>
  </si>
  <si>
    <t>5.</t>
    <phoneticPr fontId="1"/>
  </si>
  <si>
    <t>①</t>
    <phoneticPr fontId="1"/>
  </si>
  <si>
    <t>②</t>
    <phoneticPr fontId="1"/>
  </si>
  <si>
    <t>【アンケートで意見収集したい事】</t>
    <rPh sb="7" eb="9">
      <t>イケン</t>
    </rPh>
    <rPh sb="9" eb="11">
      <t>シュウシュウ</t>
    </rPh>
    <rPh sb="14" eb="15">
      <t>コト</t>
    </rPh>
    <phoneticPr fontId="1"/>
  </si>
  <si>
    <t>③</t>
    <phoneticPr fontId="1"/>
  </si>
  <si>
    <t>理由 (</t>
    <rPh sb="0" eb="2">
      <t>リユウ</t>
    </rPh>
    <phoneticPr fontId="1"/>
  </si>
  <si>
    <t>------------------------------------------- ✂ 切り取り線 ✂ -----------------------------------------------------</t>
    <rPh sb="46" eb="47">
      <t>キ</t>
    </rPh>
    <rPh sb="48" eb="49">
      <t>ト</t>
    </rPh>
    <rPh sb="50" eb="51">
      <t>セン</t>
    </rPh>
    <phoneticPr fontId="1"/>
  </si>
  <si>
    <t>プレシス本厚木コンフォート 区分所有者各位</t>
    <rPh sb="4" eb="7">
      <t>ホンアツギ</t>
    </rPh>
    <phoneticPr fontId="1"/>
  </si>
  <si>
    <t>プレシス本厚木コンフォート管理組合</t>
    <rPh sb="4" eb="7">
      <t>ホンアツギ</t>
    </rPh>
    <rPh sb="13" eb="17">
      <t>カンリクミアイ</t>
    </rPh>
    <phoneticPr fontId="1"/>
  </si>
  <si>
    <t>◎長期修繕計画見直しに向けたアンケートについて</t>
    <rPh sb="1" eb="9">
      <t>チョウキシュウゼンケイカクミナオ</t>
    </rPh>
    <rPh sb="11" eb="12">
      <t>ム</t>
    </rPh>
    <phoneticPr fontId="1"/>
  </si>
  <si>
    <t>【支払い方法】</t>
  </si>
  <si>
    <t>［メリット］</t>
  </si>
  <si>
    <t>［デメリット］</t>
  </si>
  <si>
    <t>案① 現状：「段階増額積立方式」</t>
    <phoneticPr fontId="1"/>
  </si>
  <si>
    <r>
      <t>現状、修繕積立金は 『</t>
    </r>
    <r>
      <rPr>
        <b/>
        <u/>
        <sz val="12"/>
        <color theme="1"/>
        <rFont val="Meiryo UI"/>
        <family val="3"/>
        <charset val="128"/>
      </rPr>
      <t>段階増額積立方式</t>
    </r>
    <r>
      <rPr>
        <sz val="12"/>
        <color theme="1"/>
        <rFont val="Meiryo UI"/>
        <family val="3"/>
        <charset val="128"/>
      </rPr>
      <t>』 となっており、年々修繕積立金が段階的に値上げする方式を取っている為、</t>
    </r>
    <rPh sb="0" eb="2">
      <t>ゲンジョウ</t>
    </rPh>
    <rPh sb="3" eb="8">
      <t>シュウゼンツミタテキン</t>
    </rPh>
    <rPh sb="28" eb="30">
      <t>ネンネン</t>
    </rPh>
    <rPh sb="30" eb="35">
      <t>シュウゼンツミタテキン</t>
    </rPh>
    <rPh sb="36" eb="39">
      <t>ダンカイテキ</t>
    </rPh>
    <rPh sb="40" eb="42">
      <t>ネア</t>
    </rPh>
    <rPh sb="45" eb="47">
      <t>ホウシキ</t>
    </rPh>
    <rPh sb="48" eb="49">
      <t>ト</t>
    </rPh>
    <rPh sb="53" eb="54">
      <t>タメ</t>
    </rPh>
    <phoneticPr fontId="1"/>
  </si>
  <si>
    <t>案② 「均等積立方式」</t>
    <phoneticPr fontId="1"/>
  </si>
  <si>
    <r>
      <t>今回の長期修繕計画見直しのタイミングで、『</t>
    </r>
    <r>
      <rPr>
        <b/>
        <u/>
        <sz val="12"/>
        <color theme="1"/>
        <rFont val="Meiryo UI"/>
        <family val="3"/>
        <charset val="128"/>
      </rPr>
      <t>均等積立方式</t>
    </r>
    <r>
      <rPr>
        <sz val="12"/>
        <color theme="1"/>
        <rFont val="Meiryo UI"/>
        <family val="3"/>
        <charset val="128"/>
      </rPr>
      <t>』に変更するかどうかを判断したい。</t>
    </r>
    <rPh sb="0" eb="2">
      <t>コンカイ</t>
    </rPh>
    <rPh sb="3" eb="9">
      <t>チョウキシュウゼンケイカク</t>
    </rPh>
    <rPh sb="9" eb="11">
      <t>ミナオ</t>
    </rPh>
    <rPh sb="29" eb="31">
      <t>ヘンコウ</t>
    </rPh>
    <rPh sb="38" eb="40">
      <t>ハンダン</t>
    </rPh>
    <phoneticPr fontId="1"/>
  </si>
  <si>
    <t>第8期第2回臨時総会で、長期修繕計画(案)見直しが可決されました。</t>
    <rPh sb="0" eb="1">
      <t>ダイ</t>
    </rPh>
    <rPh sb="2" eb="3">
      <t>キ</t>
    </rPh>
    <rPh sb="3" eb="4">
      <t>ダイ</t>
    </rPh>
    <rPh sb="5" eb="6">
      <t>カイ</t>
    </rPh>
    <rPh sb="6" eb="10">
      <t>リンジソウカイ</t>
    </rPh>
    <rPh sb="12" eb="14">
      <t>チョウキ</t>
    </rPh>
    <rPh sb="14" eb="16">
      <t>シュウゼン</t>
    </rPh>
    <rPh sb="16" eb="18">
      <t>ケイカク</t>
    </rPh>
    <rPh sb="19" eb="20">
      <t>アン</t>
    </rPh>
    <rPh sb="21" eb="23">
      <t>ミナオ</t>
    </rPh>
    <phoneticPr fontId="1"/>
  </si>
  <si>
    <t>修繕積立金の支払い方法はどちらが良いですか？</t>
    <rPh sb="16" eb="17">
      <t>イ</t>
    </rPh>
    <phoneticPr fontId="1"/>
  </si>
  <si>
    <t>※ご署名の上、2月13日(日)までに、管理組合ポストにご投函下さい。</t>
    <rPh sb="2" eb="4">
      <t>ショメイ</t>
    </rPh>
    <rPh sb="5" eb="6">
      <t>ウエ</t>
    </rPh>
    <rPh sb="8" eb="9">
      <t>ガツ</t>
    </rPh>
    <rPh sb="11" eb="12">
      <t>ニチ</t>
    </rPh>
    <rPh sb="13" eb="14">
      <t>ニチ</t>
    </rPh>
    <rPh sb="19" eb="21">
      <t>カンリ</t>
    </rPh>
    <rPh sb="21" eb="23">
      <t>クミアイ</t>
    </rPh>
    <rPh sb="28" eb="30">
      <t>トウカン</t>
    </rPh>
    <rPh sb="30" eb="31">
      <t>クダ</t>
    </rPh>
    <phoneticPr fontId="1"/>
  </si>
  <si>
    <t>今回の長期修繕計画見直しのタイミングで、専有部の配管一斉更新を修繕積立金から支払いへ変更するかどうかを判断したい。</t>
    <rPh sb="0" eb="2">
      <t>コンカイ</t>
    </rPh>
    <rPh sb="3" eb="9">
      <t>チョウキシュウゼンケイカク</t>
    </rPh>
    <rPh sb="9" eb="11">
      <t>ミナオ</t>
    </rPh>
    <rPh sb="20" eb="23">
      <t>センユウブ</t>
    </rPh>
    <rPh sb="24" eb="30">
      <t>ハイカンイッセイコウシン</t>
    </rPh>
    <rPh sb="38" eb="40">
      <t>シハラ</t>
    </rPh>
    <rPh sb="42" eb="44">
      <t>ヘンコウ</t>
    </rPh>
    <rPh sb="51" eb="53">
      <t>ハンダン</t>
    </rPh>
    <phoneticPr fontId="1"/>
  </si>
  <si>
    <t>【①『段階増額積立方式』・『均等積立方式』 メリット・デメリット比較】</t>
    <rPh sb="3" eb="5">
      <t>ダンカイ</t>
    </rPh>
    <rPh sb="5" eb="7">
      <t>ゾウガク</t>
    </rPh>
    <rPh sb="7" eb="9">
      <t>ツミタテ</t>
    </rPh>
    <rPh sb="9" eb="11">
      <t>ホウシキ</t>
    </rPh>
    <rPh sb="32" eb="34">
      <t>ヒカク</t>
    </rPh>
    <phoneticPr fontId="1"/>
  </si>
  <si>
    <t>「段階増額積立方式」</t>
    <phoneticPr fontId="1"/>
  </si>
  <si>
    <t>案① 現状</t>
    <rPh sb="0" eb="1">
      <t>アン</t>
    </rPh>
    <rPh sb="3" eb="5">
      <t>ゲンジョウ</t>
    </rPh>
    <phoneticPr fontId="1"/>
  </si>
  <si>
    <t>案②</t>
    <rPh sb="0" eb="1">
      <t>アン</t>
    </rPh>
    <phoneticPr fontId="1"/>
  </si>
  <si>
    <t>「均等積立方式」</t>
    <phoneticPr fontId="1"/>
  </si>
  <si>
    <t>考え方：段階増額方式は、「その時点の所有者が、その時点で必要とされる修繕資金を負担する」</t>
    <phoneticPr fontId="1"/>
  </si>
  <si>
    <t>考え方</t>
    <phoneticPr fontId="1"/>
  </si>
  <si>
    <t>段階増額方式は、「その時点の所有者が、その時点で必要とされる修繕資金を負担する」</t>
    <phoneticPr fontId="1"/>
  </si>
  <si>
    <t>考え方：均等積立方式では、建物や設備の維持管理に生涯必要となる費用を竣工当初からできるだけ均等に按分して負担する</t>
    <phoneticPr fontId="1"/>
  </si>
  <si>
    <t>→将来的に買い替えや、売却などを前提にしている場合は、総支払金額が安くなるケースもある。</t>
    <phoneticPr fontId="1"/>
  </si>
  <si>
    <t>メリット</t>
    <phoneticPr fontId="1"/>
  </si>
  <si>
    <t>デメリット</t>
    <phoneticPr fontId="1"/>
  </si>
  <si>
    <t>均等積立方式は、「建物や設備の維持管理に生涯必要となる費用を竣工当初からできるだけ均等に按分して負担する」</t>
    <phoneticPr fontId="1"/>
  </si>
  <si>
    <t>将来的に買い替えや、売却などを前提にしている場合は、総支払金額が安くなるケースもある。</t>
    <phoneticPr fontId="1"/>
  </si>
  <si>
    <t>→永住することを前提に考えている方にとっては、老後の年金生活を迎える頃に向けてどんどん負担が大きくなる</t>
    <phoneticPr fontId="1"/>
  </si>
  <si>
    <t>永住することを前提に考えている方にとっては、老後の年金生活を迎える頃に向けてどんどん負担が大きくなる。</t>
    <phoneticPr fontId="1"/>
  </si>
  <si>
    <t>→長期にわたって金額の変更がないので、増額のための合意形成について度々取り組む必要がなく、国土交通省が推奨している徴収方式</t>
    <phoneticPr fontId="1"/>
  </si>
  <si>
    <t>長期にわたって金額の変更がないので、増額のための合意形成について度々取り組む必要がなく、国土交通省が推奨している徴収方式</t>
    <phoneticPr fontId="1"/>
  </si>
  <si>
    <t>→比較的築年数が浅いうちは、段階増額に比べて割高</t>
    <phoneticPr fontId="1"/>
  </si>
  <si>
    <t>比較的築年数が浅いうちは、段階増額に比べて割高</t>
    <phoneticPr fontId="1"/>
  </si>
  <si>
    <t>コスト
(支払費用)</t>
    <rPh sb="5" eb="7">
      <t>シハラ</t>
    </rPh>
    <rPh sb="7" eb="9">
      <t>ヒヨウ</t>
    </rPh>
    <phoneticPr fontId="1"/>
  </si>
  <si>
    <t>【各支払いのイメージ図(修繕積立金の金額は長期修繕計画見直し後に決定予定)】</t>
    <rPh sb="1" eb="2">
      <t>カク</t>
    </rPh>
    <rPh sb="2" eb="4">
      <t>シハラ</t>
    </rPh>
    <rPh sb="10" eb="11">
      <t>ズ</t>
    </rPh>
    <rPh sb="12" eb="17">
      <t>シュウゼンツミタテキン</t>
    </rPh>
    <rPh sb="18" eb="20">
      <t>キンガク</t>
    </rPh>
    <rPh sb="21" eb="27">
      <t>チョウキシュウゼンケイカク</t>
    </rPh>
    <rPh sb="27" eb="29">
      <t>ミナオ</t>
    </rPh>
    <rPh sb="30" eb="31">
      <t>ゴ</t>
    </rPh>
    <rPh sb="32" eb="34">
      <t>ケッテイ</t>
    </rPh>
    <rPh sb="34" eb="36">
      <t>ヨテイ</t>
    </rPh>
    <phoneticPr fontId="1"/>
  </si>
  <si>
    <t>現状、駐車場使用料金は、管理費と修繕積立金の会計となっているが、将来的に機械式駐車場更新やEV車普及されると</t>
    <rPh sb="0" eb="2">
      <t>ゲンジョウ</t>
    </rPh>
    <rPh sb="3" eb="6">
      <t>チュウシャジョウ</t>
    </rPh>
    <rPh sb="6" eb="8">
      <t>シヨウ</t>
    </rPh>
    <rPh sb="8" eb="10">
      <t>リョウキン</t>
    </rPh>
    <rPh sb="12" eb="15">
      <t>カンリヒ</t>
    </rPh>
    <rPh sb="16" eb="21">
      <t>シュウゼンツミタテキン</t>
    </rPh>
    <rPh sb="22" eb="24">
      <t>カイケイ</t>
    </rPh>
    <rPh sb="32" eb="35">
      <t>ショウライテキ</t>
    </rPh>
    <rPh sb="36" eb="42">
      <t>キカイシキチュウシャジョウ</t>
    </rPh>
    <rPh sb="42" eb="44">
      <t>コウシン</t>
    </rPh>
    <rPh sb="47" eb="48">
      <t>シャ</t>
    </rPh>
    <rPh sb="48" eb="50">
      <t>フキュウ</t>
    </rPh>
    <phoneticPr fontId="1"/>
  </si>
  <si>
    <t>将来的に合意形成が上手くいかない事が想定される為、駐車場更新工事及びEV車の充電設備追加等の修繕積立金を</t>
    <rPh sb="0" eb="3">
      <t>ショウライテキ</t>
    </rPh>
    <rPh sb="4" eb="8">
      <t>ゴウイケイセイ</t>
    </rPh>
    <rPh sb="9" eb="11">
      <t>ウマ</t>
    </rPh>
    <rPh sb="16" eb="17">
      <t>コト</t>
    </rPh>
    <rPh sb="18" eb="20">
      <t>ソウテイ</t>
    </rPh>
    <rPh sb="23" eb="24">
      <t>タメ</t>
    </rPh>
    <rPh sb="25" eb="30">
      <t>チュウシャジョウコウシン</t>
    </rPh>
    <rPh sb="30" eb="32">
      <t>コウジ</t>
    </rPh>
    <rPh sb="32" eb="33">
      <t>オヨ</t>
    </rPh>
    <rPh sb="36" eb="37">
      <t>シャ</t>
    </rPh>
    <rPh sb="38" eb="42">
      <t>ジュウデンセツビ</t>
    </rPh>
    <rPh sb="42" eb="44">
      <t>ツイカ</t>
    </rPh>
    <rPh sb="44" eb="45">
      <t>トウ</t>
    </rPh>
    <rPh sb="46" eb="51">
      <t>シュウゼンツミタテキン</t>
    </rPh>
    <phoneticPr fontId="1"/>
  </si>
  <si>
    <t>別口座で管理する事で、駐車場の工事するタイミングで合意形成しやすい様に変更するかどうかを、</t>
    <rPh sb="0" eb="1">
      <t>ベツ</t>
    </rPh>
    <rPh sb="1" eb="3">
      <t>コウザ</t>
    </rPh>
    <rPh sb="4" eb="6">
      <t>カンリ</t>
    </rPh>
    <rPh sb="8" eb="9">
      <t>コト</t>
    </rPh>
    <rPh sb="11" eb="13">
      <t>チュウシャ</t>
    </rPh>
    <rPh sb="13" eb="14">
      <t>ジョウ</t>
    </rPh>
    <rPh sb="15" eb="17">
      <t>コウジ</t>
    </rPh>
    <rPh sb="25" eb="29">
      <t>ゴウイケイセイ</t>
    </rPh>
    <rPh sb="33" eb="34">
      <t>ヨウ</t>
    </rPh>
    <rPh sb="35" eb="37">
      <t>ヘンコウ</t>
    </rPh>
    <phoneticPr fontId="1"/>
  </si>
  <si>
    <t>今回の長期修繕計画見直しのタイミングで、変更するかどうかを判断したい。</t>
    <rPh sb="0" eb="2">
      <t>コンカイ</t>
    </rPh>
    <rPh sb="3" eb="9">
      <t>チョウキシュウゼンケイカク</t>
    </rPh>
    <rPh sb="9" eb="11">
      <t>ミナオ</t>
    </rPh>
    <rPh sb="20" eb="22">
      <t>ヘンコウ</t>
    </rPh>
    <rPh sb="29" eb="31">
      <t>ハンダン</t>
    </rPh>
    <phoneticPr fontId="1"/>
  </si>
  <si>
    <t>リンク先：</t>
    <rPh sb="3" eb="4">
      <t>サキ</t>
    </rPh>
    <phoneticPr fontId="1"/>
  </si>
  <si>
    <t>マンション修繕積立金徴収方式「均等積立方式」、「段階増額方式」との違いは？</t>
    <phoneticPr fontId="1"/>
  </si>
  <si>
    <t>情報元：</t>
    <rPh sb="0" eb="3">
      <t>ジョウホウモト</t>
    </rPh>
    <phoneticPr fontId="1"/>
  </si>
  <si>
    <t>株式会社さくら事務所</t>
    <phoneticPr fontId="1"/>
  </si>
  <si>
    <t>https://www.s-mankan.com/information/564/</t>
    <phoneticPr fontId="1"/>
  </si>
  <si>
    <t>修繕積立金支払い方法及び支払い金額が変更する大きな要因を3点織り込みたい為、アンケートで方向性を確認したい。</t>
    <rPh sb="0" eb="2">
      <t>シュウゼン</t>
    </rPh>
    <rPh sb="2" eb="5">
      <t>ツミタテキン</t>
    </rPh>
    <rPh sb="5" eb="7">
      <t>シハラ</t>
    </rPh>
    <rPh sb="8" eb="10">
      <t>ホウホウ</t>
    </rPh>
    <rPh sb="10" eb="11">
      <t>オヨ</t>
    </rPh>
    <rPh sb="12" eb="14">
      <t>シハラ</t>
    </rPh>
    <rPh sb="15" eb="17">
      <t>キンガク</t>
    </rPh>
    <rPh sb="18" eb="20">
      <t>ヘンコウ</t>
    </rPh>
    <rPh sb="22" eb="23">
      <t>オオ</t>
    </rPh>
    <rPh sb="25" eb="27">
      <t>ヨウイン</t>
    </rPh>
    <rPh sb="29" eb="30">
      <t>テン</t>
    </rPh>
    <rPh sb="30" eb="31">
      <t>オ</t>
    </rPh>
    <rPh sb="32" eb="33">
      <t>コ</t>
    </rPh>
    <rPh sb="36" eb="37">
      <t>タメ</t>
    </rPh>
    <rPh sb="44" eb="47">
      <t>ホウコウセイ</t>
    </rPh>
    <rPh sb="48" eb="50">
      <t>カクニン</t>
    </rPh>
    <phoneticPr fontId="1"/>
  </si>
  <si>
    <t>充電設備追加等の工事が必要となる為、駐車場を使用していない方が修繕積立金の使用に関して、</t>
    <rPh sb="0" eb="2">
      <t>ジュウデン</t>
    </rPh>
    <rPh sb="2" eb="4">
      <t>セツビ</t>
    </rPh>
    <rPh sb="4" eb="6">
      <t>ツイカ</t>
    </rPh>
    <rPh sb="6" eb="7">
      <t>トウ</t>
    </rPh>
    <rPh sb="8" eb="10">
      <t>コウジ</t>
    </rPh>
    <rPh sb="11" eb="13">
      <t>ヒツヨウ</t>
    </rPh>
    <rPh sb="16" eb="17">
      <t>タメ</t>
    </rPh>
    <rPh sb="18" eb="21">
      <t>チュウシャジョウ</t>
    </rPh>
    <rPh sb="22" eb="24">
      <t>シヨウ</t>
    </rPh>
    <rPh sb="29" eb="30">
      <t>ホウ</t>
    </rPh>
    <rPh sb="31" eb="33">
      <t>シュウゼン</t>
    </rPh>
    <rPh sb="33" eb="35">
      <t>ツミタテ</t>
    </rPh>
    <rPh sb="35" eb="36">
      <t>キン</t>
    </rPh>
    <rPh sb="37" eb="39">
      <t>シヨウ</t>
    </rPh>
    <rPh sb="40" eb="41">
      <t>カン</t>
    </rPh>
    <phoneticPr fontId="1"/>
  </si>
  <si>
    <t>修繕積立金を 『段階増額積立方式』 か 『均等積立方式』 にするか決めたい。</t>
    <rPh sb="0" eb="5">
      <t>シュウゼンツミタテキン</t>
    </rPh>
    <rPh sb="33" eb="34">
      <t>キ</t>
    </rPh>
    <phoneticPr fontId="1"/>
  </si>
  <si>
    <t>・案② 『均等積立方式』</t>
    <rPh sb="1" eb="2">
      <t>アン</t>
    </rPh>
    <phoneticPr fontId="1"/>
  </si>
  <si>
    <t>・案① 『段階増額積立方式』</t>
    <rPh sb="1" eb="2">
      <t>アン</t>
    </rPh>
    <phoneticPr fontId="1"/>
  </si>
  <si>
    <t>※設問(〇付けと、理由もあれば記載をお願いします。)：(　　　 　)号室、名前(                　 )</t>
    <rPh sb="1" eb="3">
      <t>セツモン</t>
    </rPh>
    <rPh sb="5" eb="6">
      <t>ツ</t>
    </rPh>
    <rPh sb="9" eb="11">
      <t>リユウ</t>
    </rPh>
    <rPh sb="15" eb="17">
      <t>キサイ</t>
    </rPh>
    <rPh sb="19" eb="20">
      <t>ネガ</t>
    </rPh>
    <phoneticPr fontId="1"/>
  </si>
  <si>
    <t>・案① 『各戸個人で負担』</t>
    <rPh sb="1" eb="2">
      <t>アン</t>
    </rPh>
    <rPh sb="5" eb="6">
      <t>カク</t>
    </rPh>
    <rPh sb="6" eb="7">
      <t>ト</t>
    </rPh>
    <rPh sb="7" eb="9">
      <t>コジン</t>
    </rPh>
    <rPh sb="10" eb="12">
      <t>フタン</t>
    </rPh>
    <phoneticPr fontId="1"/>
  </si>
  <si>
    <t>・案② 『修繕積立金で一括費用負担』</t>
    <rPh sb="1" eb="2">
      <t>アン</t>
    </rPh>
    <rPh sb="5" eb="10">
      <t>シュウゼンツミタテキン</t>
    </rPh>
    <rPh sb="11" eb="13">
      <t>イッカツ</t>
    </rPh>
    <rPh sb="13" eb="15">
      <t>ヒヨウ</t>
    </rPh>
    <rPh sb="15" eb="17">
      <t>フタン</t>
    </rPh>
    <phoneticPr fontId="1"/>
  </si>
  <si>
    <t>ご意見や提案内容等があれば、フリーコメントをお願いします。</t>
    <rPh sb="1" eb="3">
      <t>イケン</t>
    </rPh>
    <rPh sb="6" eb="8">
      <t>ナイヨウ</t>
    </rPh>
    <rPh sb="8" eb="9">
      <t>トウ</t>
    </rPh>
    <rPh sb="23" eb="24">
      <t>ネガ</t>
    </rPh>
    <phoneticPr fontId="1"/>
  </si>
  <si>
    <t>マンション専有部の配管更新工事の支払いを『個人負担』か『修繕積立金での負担』にするか決めたい。</t>
    <rPh sb="5" eb="8">
      <t>センユウブ</t>
    </rPh>
    <rPh sb="9" eb="11">
      <t>ハイカン</t>
    </rPh>
    <rPh sb="11" eb="13">
      <t>コウシン</t>
    </rPh>
    <rPh sb="13" eb="15">
      <t>コウジ</t>
    </rPh>
    <rPh sb="16" eb="18">
      <t>シハラ</t>
    </rPh>
    <rPh sb="21" eb="25">
      <t>コジンフタン</t>
    </rPh>
    <rPh sb="28" eb="33">
      <t>シュウゼンツミタテキン</t>
    </rPh>
    <rPh sb="35" eb="37">
      <t>フタン</t>
    </rPh>
    <rPh sb="42" eb="43">
      <t>キ</t>
    </rPh>
    <phoneticPr fontId="1"/>
  </si>
  <si>
    <t>現状、マンション専有部の配管更新工事(目安：約30年～35年目)は、各戸個人で費用を負担する事となっているが、</t>
    <rPh sb="0" eb="2">
      <t>ゲンジョウ</t>
    </rPh>
    <rPh sb="8" eb="11">
      <t>センユウブ</t>
    </rPh>
    <rPh sb="12" eb="14">
      <t>ハイカン</t>
    </rPh>
    <rPh sb="14" eb="16">
      <t>コウシン</t>
    </rPh>
    <rPh sb="16" eb="18">
      <t>コウジ</t>
    </rPh>
    <rPh sb="19" eb="21">
      <t>メヤス</t>
    </rPh>
    <rPh sb="22" eb="23">
      <t>ヤク</t>
    </rPh>
    <rPh sb="25" eb="26">
      <t>ネン</t>
    </rPh>
    <rPh sb="29" eb="30">
      <t>ネン</t>
    </rPh>
    <rPh sb="30" eb="31">
      <t>メ</t>
    </rPh>
    <rPh sb="34" eb="35">
      <t>カク</t>
    </rPh>
    <rPh sb="35" eb="36">
      <t>ト</t>
    </rPh>
    <rPh sb="36" eb="38">
      <t>コジン</t>
    </rPh>
    <rPh sb="39" eb="41">
      <t>ヒヨウ</t>
    </rPh>
    <rPh sb="42" eb="44">
      <t>フタン</t>
    </rPh>
    <rPh sb="46" eb="47">
      <t>コト</t>
    </rPh>
    <phoneticPr fontId="1"/>
  </si>
  <si>
    <t>マンション専有部の配管更新工事の支払いはどちらが良いですか？</t>
    <rPh sb="16" eb="18">
      <t>シハラ</t>
    </rPh>
    <rPh sb="24" eb="25">
      <t>イ</t>
    </rPh>
    <phoneticPr fontId="1"/>
  </si>
  <si>
    <t>駐車場会計の管理方法を決めたい。</t>
    <rPh sb="0" eb="3">
      <t>チュウシャジョウ</t>
    </rPh>
    <rPh sb="3" eb="5">
      <t>カイケイ</t>
    </rPh>
    <rPh sb="6" eb="10">
      <t>カンリホウホウ</t>
    </rPh>
    <rPh sb="11" eb="12">
      <t>キ</t>
    </rPh>
    <phoneticPr fontId="1"/>
  </si>
  <si>
    <t>駐車場会計(特別会計)の修繕積立金はどちらが良いですか？</t>
    <rPh sb="0" eb="5">
      <t>チュウシャジョウカイケイ</t>
    </rPh>
    <rPh sb="6" eb="8">
      <t>トクベツ</t>
    </rPh>
    <rPh sb="8" eb="10">
      <t>カイケイ</t>
    </rPh>
    <rPh sb="12" eb="14">
      <t>シュウゼン</t>
    </rPh>
    <rPh sb="14" eb="16">
      <t>ツミタテ</t>
    </rPh>
    <rPh sb="16" eb="17">
      <t>キン</t>
    </rPh>
    <rPh sb="22" eb="23">
      <t>イ</t>
    </rPh>
    <phoneticPr fontId="1"/>
  </si>
  <si>
    <t>・案① 『特別会計を一括で管理』</t>
    <rPh sb="1" eb="2">
      <t>アン</t>
    </rPh>
    <rPh sb="5" eb="9">
      <t>トクベツカイケイ</t>
    </rPh>
    <rPh sb="10" eb="12">
      <t>イッカツ</t>
    </rPh>
    <rPh sb="13" eb="15">
      <t>カンリ</t>
    </rPh>
    <phoneticPr fontId="1"/>
  </si>
  <si>
    <t>一般的に、配管の交換にかかる費用は30万円程度が目安です。</t>
    <phoneticPr fontId="1"/>
  </si>
  <si>
    <t>しかし交換工事の時、床や壁を解体し、元どおりに直すためにも大工工事や内装工事が必要です。</t>
    <phoneticPr fontId="1"/>
  </si>
  <si>
    <t>そのためトータルでの工事費用は50万円から100万円が目安になります。</t>
    <phoneticPr fontId="1"/>
  </si>
  <si>
    <t>【マンション配管工事にかかる金額】</t>
    <phoneticPr fontId="1"/>
  </si>
  <si>
    <t>「専有部の給排水配管工事を各戸で個別対応」</t>
    <rPh sb="1" eb="4">
      <t>センユウブ</t>
    </rPh>
    <rPh sb="10" eb="12">
      <t>コウジ</t>
    </rPh>
    <rPh sb="13" eb="15">
      <t>カクコ</t>
    </rPh>
    <rPh sb="16" eb="18">
      <t>コベツ</t>
    </rPh>
    <rPh sb="18" eb="20">
      <t>タイオウ</t>
    </rPh>
    <phoneticPr fontId="1"/>
  </si>
  <si>
    <t>内装工事と配管更新の工事時期を各戸で自由に選択が出来る。</t>
    <rPh sb="0" eb="2">
      <t>ナイソウ</t>
    </rPh>
    <rPh sb="2" eb="4">
      <t>コウジ</t>
    </rPh>
    <rPh sb="5" eb="7">
      <t>ハイカン</t>
    </rPh>
    <rPh sb="7" eb="9">
      <t>コウシン</t>
    </rPh>
    <rPh sb="10" eb="12">
      <t>コウジ</t>
    </rPh>
    <rPh sb="12" eb="14">
      <t>ジキ</t>
    </rPh>
    <rPh sb="15" eb="16">
      <t>カク</t>
    </rPh>
    <rPh sb="16" eb="17">
      <t>ト</t>
    </rPh>
    <rPh sb="18" eb="20">
      <t>ジユウ</t>
    </rPh>
    <rPh sb="21" eb="23">
      <t>センタク</t>
    </rPh>
    <rPh sb="24" eb="26">
      <t>デキ</t>
    </rPh>
    <phoneticPr fontId="1"/>
  </si>
  <si>
    <t>専有部の配管工事を約30年～35年目以降でしない場合、漏水事故件数によっては、マンション共用部の火災保険自体に加入が出来なくリスクがある。</t>
    <rPh sb="0" eb="3">
      <t>センユウブ</t>
    </rPh>
    <rPh sb="4" eb="6">
      <t>ハイカン</t>
    </rPh>
    <rPh sb="6" eb="8">
      <t>コウジ</t>
    </rPh>
    <rPh sb="18" eb="20">
      <t>イコウ</t>
    </rPh>
    <rPh sb="24" eb="26">
      <t>バアイ</t>
    </rPh>
    <rPh sb="27" eb="29">
      <t>ロウスイ</t>
    </rPh>
    <rPh sb="29" eb="31">
      <t>ジコ</t>
    </rPh>
    <rPh sb="31" eb="33">
      <t>ケンスウ</t>
    </rPh>
    <rPh sb="44" eb="47">
      <t>キョウヨウブ</t>
    </rPh>
    <rPh sb="48" eb="50">
      <t>カサイ</t>
    </rPh>
    <rPh sb="50" eb="52">
      <t>ホケン</t>
    </rPh>
    <rPh sb="52" eb="54">
      <t>ジタイ</t>
    </rPh>
    <rPh sb="55" eb="57">
      <t>カニュウ</t>
    </rPh>
    <rPh sb="58" eb="60">
      <t>デキ</t>
    </rPh>
    <phoneticPr fontId="1"/>
  </si>
  <si>
    <t>配管更新工事の予定を各戸で合わせる必要がある。</t>
    <rPh sb="0" eb="4">
      <t>ハイカンコウシン</t>
    </rPh>
    <rPh sb="4" eb="6">
      <t>コウジ</t>
    </rPh>
    <rPh sb="7" eb="9">
      <t>ヨテイ</t>
    </rPh>
    <rPh sb="10" eb="12">
      <t>カクト</t>
    </rPh>
    <rPh sb="13" eb="14">
      <t>ア</t>
    </rPh>
    <rPh sb="17" eb="19">
      <t>ヒツヨウ</t>
    </rPh>
    <phoneticPr fontId="1"/>
  </si>
  <si>
    <t>一括で給排水配管の更新工事した方が個別に支払いするよりも安い場合が多い。</t>
    <phoneticPr fontId="1"/>
  </si>
  <si>
    <t>月々の修繕積立金を多少値上げする必要がある。金額は長期修繕計画見直し後に確認予定。</t>
    <rPh sb="0" eb="2">
      <t>ツキヅキ</t>
    </rPh>
    <rPh sb="3" eb="8">
      <t>シュウゼンツミタテキン</t>
    </rPh>
    <rPh sb="9" eb="11">
      <t>タショウ</t>
    </rPh>
    <rPh sb="11" eb="13">
      <t>ネア</t>
    </rPh>
    <rPh sb="16" eb="18">
      <t>ヒツヨウ</t>
    </rPh>
    <rPh sb="22" eb="24">
      <t>キンガク</t>
    </rPh>
    <rPh sb="25" eb="33">
      <t>チョウキシュウゼンケイカクミナオ</t>
    </rPh>
    <rPh sb="34" eb="35">
      <t>ゴ</t>
    </rPh>
    <rPh sb="36" eb="38">
      <t>カクニン</t>
    </rPh>
    <rPh sb="38" eb="40">
      <t>ヨテイ</t>
    </rPh>
    <phoneticPr fontId="1"/>
  </si>
  <si>
    <t>各戸個人で約30年～35年目を目途に、50～100万円が一括支払いする必要があり、貯蓄が無い場合、支払い出来ないケースがある。</t>
    <rPh sb="0" eb="1">
      <t>カク</t>
    </rPh>
    <rPh sb="1" eb="2">
      <t>ト</t>
    </rPh>
    <rPh sb="2" eb="4">
      <t>コジン</t>
    </rPh>
    <rPh sb="13" eb="14">
      <t>メ</t>
    </rPh>
    <rPh sb="15" eb="17">
      <t>メド</t>
    </rPh>
    <rPh sb="26" eb="27">
      <t>エン</t>
    </rPh>
    <rPh sb="28" eb="30">
      <t>イッカツ</t>
    </rPh>
    <rPh sb="30" eb="32">
      <t>シハラ</t>
    </rPh>
    <rPh sb="35" eb="37">
      <t>ヒツヨウ</t>
    </rPh>
    <rPh sb="41" eb="43">
      <t>チョチク</t>
    </rPh>
    <rPh sb="44" eb="45">
      <t>ナ</t>
    </rPh>
    <rPh sb="46" eb="48">
      <t>バアイ</t>
    </rPh>
    <rPh sb="49" eb="51">
      <t>シハラ</t>
    </rPh>
    <rPh sb="52" eb="54">
      <t>デキ</t>
    </rPh>
    <phoneticPr fontId="1"/>
  </si>
  <si>
    <t>給排水配管工事分について、今まで通り月々の修繕積立金を支払う必要が無い。</t>
    <rPh sb="0" eb="3">
      <t>キュウハイスイ</t>
    </rPh>
    <rPh sb="3" eb="5">
      <t>ハイカン</t>
    </rPh>
    <rPh sb="5" eb="7">
      <t>コウジ</t>
    </rPh>
    <rPh sb="7" eb="8">
      <t>ブン</t>
    </rPh>
    <rPh sb="13" eb="14">
      <t>イマ</t>
    </rPh>
    <rPh sb="16" eb="17">
      <t>トオ</t>
    </rPh>
    <rPh sb="18" eb="20">
      <t>ツキヅキ</t>
    </rPh>
    <rPh sb="21" eb="26">
      <t>シュウゼンツミタテキン</t>
    </rPh>
    <rPh sb="27" eb="29">
      <t>シハラ</t>
    </rPh>
    <rPh sb="30" eb="32">
      <t>ヒツヨウ</t>
    </rPh>
    <rPh sb="33" eb="34">
      <t>ナ</t>
    </rPh>
    <phoneticPr fontId="1"/>
  </si>
  <si>
    <t>ある程度計画的に修繕時期を決められる。</t>
    <rPh sb="2" eb="4">
      <t>テイド</t>
    </rPh>
    <rPh sb="4" eb="7">
      <t>ケイカクテキ</t>
    </rPh>
    <rPh sb="8" eb="10">
      <t>シュウゼン</t>
    </rPh>
    <rPh sb="10" eb="12">
      <t>ジキ</t>
    </rPh>
    <rPh sb="13" eb="14">
      <t>キ</t>
    </rPh>
    <phoneticPr fontId="1"/>
  </si>
  <si>
    <t>修繕時期を逃したりした場合、漏水事故のリスクが高まる。</t>
    <rPh sb="0" eb="4">
      <t>シュウゼンジキ</t>
    </rPh>
    <rPh sb="5" eb="6">
      <t>ノガ</t>
    </rPh>
    <rPh sb="11" eb="13">
      <t>バアイ</t>
    </rPh>
    <rPh sb="14" eb="18">
      <t>ロウスイジコ</t>
    </rPh>
    <rPh sb="23" eb="24">
      <t>タカ</t>
    </rPh>
    <phoneticPr fontId="1"/>
  </si>
  <si>
    <t>専有部の内装工事や配管種類等を各戸で自由に選択が出来る。</t>
    <rPh sb="0" eb="3">
      <t>センユウブ</t>
    </rPh>
    <rPh sb="4" eb="6">
      <t>ナイソウ</t>
    </rPh>
    <rPh sb="6" eb="8">
      <t>コウジ</t>
    </rPh>
    <rPh sb="9" eb="11">
      <t>ハイカン</t>
    </rPh>
    <rPh sb="11" eb="13">
      <t>シュルイ</t>
    </rPh>
    <rPh sb="13" eb="14">
      <t>トウ</t>
    </rPh>
    <rPh sb="15" eb="17">
      <t>カクト</t>
    </rPh>
    <rPh sb="18" eb="20">
      <t>ジユウ</t>
    </rPh>
    <rPh sb="21" eb="23">
      <t>センタク</t>
    </rPh>
    <rPh sb="24" eb="26">
      <t>デキ</t>
    </rPh>
    <phoneticPr fontId="1"/>
  </si>
  <si>
    <t>マンション専有部の漏水事故が発生した場合、管理組合が主導して、一括して配管工事＆内装工事を効率的に工事が出来る。</t>
    <rPh sb="5" eb="8">
      <t>センユウブ</t>
    </rPh>
    <rPh sb="9" eb="13">
      <t>ロウスイジコ</t>
    </rPh>
    <rPh sb="14" eb="16">
      <t>ハッセイ</t>
    </rPh>
    <rPh sb="18" eb="20">
      <t>バアイ</t>
    </rPh>
    <rPh sb="21" eb="25">
      <t>カンリクミアイ</t>
    </rPh>
    <rPh sb="26" eb="28">
      <t>シュドウ</t>
    </rPh>
    <rPh sb="31" eb="33">
      <t>イッカツ</t>
    </rPh>
    <rPh sb="37" eb="39">
      <t>コウジ</t>
    </rPh>
    <rPh sb="45" eb="48">
      <t>コウリツテキ</t>
    </rPh>
    <rPh sb="49" eb="51">
      <t>コウジ</t>
    </rPh>
    <rPh sb="52" eb="54">
      <t>デキ</t>
    </rPh>
    <phoneticPr fontId="1"/>
  </si>
  <si>
    <t>「専有部の給排水配管一括工事を修繕積立金でマンション全体で対応」</t>
    <rPh sb="1" eb="4">
      <t>センユウブ</t>
    </rPh>
    <rPh sb="5" eb="6">
      <t>キュウ</t>
    </rPh>
    <rPh sb="6" eb="8">
      <t>ハイスイ</t>
    </rPh>
    <rPh sb="8" eb="10">
      <t>ハイカン</t>
    </rPh>
    <rPh sb="10" eb="12">
      <t>イッカツ</t>
    </rPh>
    <rPh sb="12" eb="14">
      <t>コウジ</t>
    </rPh>
    <rPh sb="15" eb="17">
      <t>シュウゼン</t>
    </rPh>
    <rPh sb="17" eb="19">
      <t>ツミタテ</t>
    </rPh>
    <rPh sb="19" eb="20">
      <t>キン</t>
    </rPh>
    <rPh sb="26" eb="28">
      <t>ゼンタイ</t>
    </rPh>
    <rPh sb="29" eb="31">
      <t>タイオウ</t>
    </rPh>
    <phoneticPr fontId="1"/>
  </si>
  <si>
    <t>マンション全体で合意形成する事が難しい。</t>
    <rPh sb="5" eb="7">
      <t>ゼンタイ</t>
    </rPh>
    <rPh sb="8" eb="12">
      <t>ゴウイケイセイ</t>
    </rPh>
    <rPh sb="14" eb="15">
      <t>コト</t>
    </rPh>
    <rPh sb="16" eb="17">
      <t>ムズカ</t>
    </rPh>
    <phoneticPr fontId="1"/>
  </si>
  <si>
    <t>時間</t>
    <rPh sb="0" eb="2">
      <t>ジカン</t>
    </rPh>
    <phoneticPr fontId="1"/>
  </si>
  <si>
    <t>https://sumai-step.com/column/article/3089/</t>
    <phoneticPr fontId="1"/>
  </si>
  <si>
    <t>【② マンション専有部の配管更新工事 個別対応/一括対応 メリット・デメリット比較】　</t>
    <rPh sb="16" eb="18">
      <t>コウジ</t>
    </rPh>
    <rPh sb="19" eb="21">
      <t>コベツ</t>
    </rPh>
    <rPh sb="21" eb="23">
      <t>タイオウ</t>
    </rPh>
    <rPh sb="24" eb="26">
      <t>イッカツ</t>
    </rPh>
    <rPh sb="26" eb="28">
      <t>タイオウ</t>
    </rPh>
    <rPh sb="39" eb="41">
      <t>ヒカク</t>
    </rPh>
    <phoneticPr fontId="1"/>
  </si>
  <si>
    <t>マンションの配管工事｜経年劣化による取り替え時期と見積もり</t>
    <phoneticPr fontId="1"/>
  </si>
  <si>
    <t>すまいステップ</t>
    <phoneticPr fontId="1"/>
  </si>
  <si>
    <t>(※尚、このマンションとしての工事見積り自体は未実施です。)</t>
    <rPh sb="2" eb="3">
      <t>ナオ</t>
    </rPh>
    <rPh sb="15" eb="17">
      <t>コウジ</t>
    </rPh>
    <rPh sb="20" eb="22">
      <t>ジタイ</t>
    </rPh>
    <phoneticPr fontId="1"/>
  </si>
  <si>
    <t>ペイオフ対策として、銀行口座1個あたり、1000万円まで補償される。</t>
    <rPh sb="4" eb="6">
      <t>タイサク</t>
    </rPh>
    <rPh sb="10" eb="14">
      <t>ギンコウコウザ</t>
    </rPh>
    <rPh sb="15" eb="16">
      <t>コ</t>
    </rPh>
    <rPh sb="24" eb="26">
      <t>マンエン</t>
    </rPh>
    <rPh sb="28" eb="30">
      <t>ホショウ</t>
    </rPh>
    <phoneticPr fontId="1"/>
  </si>
  <si>
    <t>駐車場使用していない人が得する。</t>
    <rPh sb="0" eb="3">
      <t>チュウシャジョウ</t>
    </rPh>
    <rPh sb="3" eb="5">
      <t>シヨウ</t>
    </rPh>
    <rPh sb="10" eb="11">
      <t>ヒト</t>
    </rPh>
    <rPh sb="12" eb="13">
      <t>トク</t>
    </rPh>
    <phoneticPr fontId="1"/>
  </si>
  <si>
    <t>駐車場使用して駐車場料金を支払いしている人の負担を増える。</t>
    <rPh sb="3" eb="5">
      <t>シヨウ</t>
    </rPh>
    <rPh sb="7" eb="10">
      <t>チュウシャジョウ</t>
    </rPh>
    <phoneticPr fontId="1"/>
  </si>
  <si>
    <t>銀行口座が少ない方が口座管理が楽である。</t>
    <rPh sb="0" eb="4">
      <t>ギンコウコウザ</t>
    </rPh>
    <rPh sb="5" eb="6">
      <t>スク</t>
    </rPh>
    <rPh sb="8" eb="9">
      <t>ホウ</t>
    </rPh>
    <rPh sb="10" eb="12">
      <t>コウザ</t>
    </rPh>
    <rPh sb="12" eb="14">
      <t>カンリ</t>
    </rPh>
    <rPh sb="15" eb="16">
      <t>ラク</t>
    </rPh>
    <phoneticPr fontId="1"/>
  </si>
  <si>
    <t>駐車場関連工事(機械式駐車場更新やEV車用の充電設備設置等)する際に、マンション全体で合意形成する事が難しい。</t>
    <rPh sb="0" eb="3">
      <t>チュウシャジョウ</t>
    </rPh>
    <rPh sb="3" eb="5">
      <t>カンレン</t>
    </rPh>
    <rPh sb="5" eb="7">
      <t>コウジ</t>
    </rPh>
    <rPh sb="8" eb="16">
      <t>キカイシキチュウシャジョウコウシン</t>
    </rPh>
    <rPh sb="19" eb="20">
      <t>シャ</t>
    </rPh>
    <rPh sb="20" eb="21">
      <t>ヨウ</t>
    </rPh>
    <rPh sb="22" eb="24">
      <t>ジュウデン</t>
    </rPh>
    <rPh sb="24" eb="26">
      <t>セツビ</t>
    </rPh>
    <rPh sb="26" eb="28">
      <t>セッチ</t>
    </rPh>
    <rPh sb="28" eb="29">
      <t>トウ</t>
    </rPh>
    <rPh sb="32" eb="33">
      <t>サイ</t>
    </rPh>
    <phoneticPr fontId="1"/>
  </si>
  <si>
    <t>別会計にする事で、駐車場関連工事(機械式駐車場更新やEV車用の充電設備設置等)する際に、マンション全体で合意形成する事が比較的簡単になる。</t>
    <rPh sb="0" eb="1">
      <t>ベツ</t>
    </rPh>
    <rPh sb="1" eb="3">
      <t>カイケイ</t>
    </rPh>
    <rPh sb="6" eb="7">
      <t>コト</t>
    </rPh>
    <rPh sb="60" eb="63">
      <t>ヒカクテキ</t>
    </rPh>
    <rPh sb="63" eb="65">
      <t>カンタン</t>
    </rPh>
    <phoneticPr fontId="1"/>
  </si>
  <si>
    <t>「前年12月の駐車場稼働率40％を管理費(一般会計)にして、残りの60％を修繕積立金(特別会計)に回しており、駐車場会計は他の修繕積立金と合算している。」</t>
    <phoneticPr fontId="1"/>
  </si>
  <si>
    <t>案③</t>
    <rPh sb="0" eb="1">
      <t>アン</t>
    </rPh>
    <phoneticPr fontId="1"/>
  </si>
  <si>
    <t>※フラット化工事後のプレシス本厚木コンフォート 機械式駐車場＆福祉駐車場枠一覧 (2021年7月末時点)</t>
    <rPh sb="5" eb="6">
      <t>カ</t>
    </rPh>
    <rPh sb="6" eb="8">
      <t>コウジ</t>
    </rPh>
    <rPh sb="8" eb="9">
      <t>ゴ</t>
    </rPh>
    <rPh sb="14" eb="17">
      <t>ホンアツギ</t>
    </rPh>
    <rPh sb="24" eb="27">
      <t>キカイシキ</t>
    </rPh>
    <rPh sb="27" eb="29">
      <t>チュウシャ</t>
    </rPh>
    <rPh sb="29" eb="30">
      <t>ジョウ</t>
    </rPh>
    <rPh sb="31" eb="36">
      <t>フクシチュウシャジョウ</t>
    </rPh>
    <rPh sb="36" eb="37">
      <t>ワク</t>
    </rPh>
    <rPh sb="37" eb="39">
      <t>イチラン</t>
    </rPh>
    <rPh sb="45" eb="46">
      <t>ネン</t>
    </rPh>
    <rPh sb="47" eb="48">
      <t>ガツ</t>
    </rPh>
    <rPh sb="48" eb="49">
      <t>マツ</t>
    </rPh>
    <rPh sb="49" eb="51">
      <t>ジテン</t>
    </rPh>
    <phoneticPr fontId="27"/>
  </si>
  <si>
    <t>← 道路側(南側)</t>
    <phoneticPr fontId="27"/>
  </si>
  <si>
    <t>機械式駐車場</t>
    <rPh sb="0" eb="3">
      <t>キカイシキ</t>
    </rPh>
    <rPh sb="3" eb="6">
      <t>チュウシャジョウ</t>
    </rPh>
    <phoneticPr fontId="27"/>
  </si>
  <si>
    <t>ターンテーブル側(北側) →</t>
    <rPh sb="7" eb="8">
      <t>ガワ</t>
    </rPh>
    <rPh sb="9" eb="11">
      <t>キタガワ</t>
    </rPh>
    <phoneticPr fontId="27"/>
  </si>
  <si>
    <t>地上3F</t>
    <rPh sb="0" eb="2">
      <t>チジョウ</t>
    </rPh>
    <phoneticPr fontId="27"/>
  </si>
  <si>
    <t>番号(No.)</t>
    <rPh sb="0" eb="2">
      <t>バンゴウ</t>
    </rPh>
    <phoneticPr fontId="27"/>
  </si>
  <si>
    <t>全高制限</t>
    <rPh sb="0" eb="2">
      <t>ゼンコウ</t>
    </rPh>
    <rPh sb="2" eb="4">
      <t>セイゲン</t>
    </rPh>
    <phoneticPr fontId="27"/>
  </si>
  <si>
    <t>[mm]</t>
    <phoneticPr fontId="27"/>
  </si>
  <si>
    <t>号室</t>
    <rPh sb="0" eb="2">
      <t>ゴウシツ</t>
    </rPh>
    <phoneticPr fontId="27"/>
  </si>
  <si>
    <t>メーカー</t>
    <phoneticPr fontId="27"/>
  </si>
  <si>
    <t>車種</t>
    <rPh sb="0" eb="2">
      <t>シャシュ</t>
    </rPh>
    <phoneticPr fontId="27"/>
  </si>
  <si>
    <t>全高</t>
    <rPh sb="0" eb="2">
      <t>ゼンコウ</t>
    </rPh>
    <phoneticPr fontId="27"/>
  </si>
  <si>
    <t>高さ整合性</t>
    <rPh sb="0" eb="1">
      <t>タカ</t>
    </rPh>
    <rPh sb="2" eb="5">
      <t>セイゴウセイ</t>
    </rPh>
    <phoneticPr fontId="27"/>
  </si>
  <si>
    <t>条件式</t>
    <rPh sb="0" eb="2">
      <t>ジョウケン</t>
    </rPh>
    <rPh sb="2" eb="3">
      <t>シキ</t>
    </rPh>
    <phoneticPr fontId="27"/>
  </si>
  <si>
    <t>1550mm以下の場合一致</t>
    <rPh sb="6" eb="8">
      <t>イカ</t>
    </rPh>
    <rPh sb="9" eb="11">
      <t>バアイ</t>
    </rPh>
    <rPh sb="11" eb="13">
      <t>イッチ</t>
    </rPh>
    <phoneticPr fontId="27"/>
  </si>
  <si>
    <t>地上2F</t>
    <rPh sb="0" eb="2">
      <t>チジョウ</t>
    </rPh>
    <phoneticPr fontId="27"/>
  </si>
  <si>
    <t>地上1F</t>
    <rPh sb="0" eb="2">
      <t>チジョウ</t>
    </rPh>
    <phoneticPr fontId="27"/>
  </si>
  <si>
    <t>29(福祉車両)</t>
    <rPh sb="3" eb="5">
      <t>フクシ</t>
    </rPh>
    <rPh sb="5" eb="7">
      <t>シャリョウ</t>
    </rPh>
    <phoneticPr fontId="27"/>
  </si>
  <si>
    <t>1750～2100mmの場合一致</t>
    <rPh sb="12" eb="14">
      <t>バアイ</t>
    </rPh>
    <rPh sb="14" eb="16">
      <t>イッチ</t>
    </rPh>
    <phoneticPr fontId="27"/>
  </si>
  <si>
    <t>1750～2100mmの場合一致</t>
    <phoneticPr fontId="1"/>
  </si>
  <si>
    <t>地下1F</t>
    <rPh sb="0" eb="2">
      <t>チカ</t>
    </rPh>
    <phoneticPr fontId="27"/>
  </si>
  <si>
    <t>　</t>
    <phoneticPr fontId="1"/>
  </si>
  <si>
    <t>1550～1750mmの場合一致</t>
    <phoneticPr fontId="27"/>
  </si>
  <si>
    <t>地下2F</t>
    <rPh sb="0" eb="2">
      <t>チカ</t>
    </rPh>
    <phoneticPr fontId="27"/>
  </si>
  <si>
    <t>※契約状況による機械式駐車場の損益計算表 (2022年1月2日時点)</t>
    <rPh sb="1" eb="3">
      <t>ケイヤク</t>
    </rPh>
    <rPh sb="3" eb="5">
      <t>ジョウキョウ</t>
    </rPh>
    <rPh sb="8" eb="11">
      <t>キカイシキ</t>
    </rPh>
    <rPh sb="11" eb="14">
      <t>チュウシャジョウ</t>
    </rPh>
    <rPh sb="15" eb="17">
      <t>ソンエキ</t>
    </rPh>
    <rPh sb="17" eb="20">
      <t>ケイサンヒョウ</t>
    </rPh>
    <rPh sb="26" eb="27">
      <t>ネン</t>
    </rPh>
    <rPh sb="28" eb="29">
      <t>ガツ</t>
    </rPh>
    <rPh sb="30" eb="31">
      <t>ニチ</t>
    </rPh>
    <rPh sb="31" eb="33">
      <t>ジテン</t>
    </rPh>
    <phoneticPr fontId="32"/>
  </si>
  <si>
    <t>◎駐車場の契約状況</t>
    <rPh sb="1" eb="4">
      <t>チュウシャジョウ</t>
    </rPh>
    <rPh sb="5" eb="7">
      <t>ケイヤク</t>
    </rPh>
    <rPh sb="7" eb="9">
      <t>ジョウキョウ</t>
    </rPh>
    <phoneticPr fontId="32"/>
  </si>
  <si>
    <t>種別</t>
    <rPh sb="0" eb="2">
      <t>シュベツ</t>
    </rPh>
    <phoneticPr fontId="32"/>
  </si>
  <si>
    <t>B2</t>
    <phoneticPr fontId="32"/>
  </si>
  <si>
    <t>B1</t>
    <phoneticPr fontId="32"/>
  </si>
  <si>
    <t>1F</t>
    <phoneticPr fontId="32"/>
  </si>
  <si>
    <t>2F</t>
    <phoneticPr fontId="32"/>
  </si>
  <si>
    <t>3F</t>
    <phoneticPr fontId="32"/>
  </si>
  <si>
    <t>福祉</t>
    <rPh sb="0" eb="2">
      <t>フクシ</t>
    </rPh>
    <phoneticPr fontId="32"/>
  </si>
  <si>
    <t>料金(円)</t>
    <rPh sb="0" eb="2">
      <t>リョウキン</t>
    </rPh>
    <rPh sb="3" eb="4">
      <t>エン</t>
    </rPh>
    <phoneticPr fontId="32"/>
  </si>
  <si>
    <t>全高(mm)</t>
    <rPh sb="0" eb="2">
      <t>ゼンコウ</t>
    </rPh>
    <phoneticPr fontId="32"/>
  </si>
  <si>
    <t>－</t>
    <phoneticPr fontId="32"/>
  </si>
  <si>
    <t>フラット化→</t>
    <rPh sb="4" eb="5">
      <t>カ</t>
    </rPh>
    <phoneticPr fontId="1"/>
  </si>
  <si>
    <t>○</t>
  </si>
  <si>
    <t>○</t>
    <phoneticPr fontId="32"/>
  </si>
  <si>
    <t>×</t>
  </si>
  <si>
    <t>◎駐車場収入(現状)</t>
    <rPh sb="1" eb="4">
      <t>チュウシャジョウ</t>
    </rPh>
    <rPh sb="4" eb="6">
      <t>シュウニュウ</t>
    </rPh>
    <rPh sb="7" eb="9">
      <t>ゲンジョウ</t>
    </rPh>
    <phoneticPr fontId="32"/>
  </si>
  <si>
    <t>◎駐車場収入(稼働率100％の場合)</t>
    <rPh sb="1" eb="4">
      <t>チュウシャジョウ</t>
    </rPh>
    <rPh sb="4" eb="6">
      <t>シュウニュウ</t>
    </rPh>
    <rPh sb="7" eb="10">
      <t>カドウリツ</t>
    </rPh>
    <rPh sb="15" eb="17">
      <t>バアイ</t>
    </rPh>
    <phoneticPr fontId="32"/>
  </si>
  <si>
    <t>◎駐車場収入(機械式駐車場No.1~No.13が空きの場合)</t>
    <rPh sb="1" eb="4">
      <t>チュウシャジョウ</t>
    </rPh>
    <rPh sb="4" eb="6">
      <t>シュウニュウ</t>
    </rPh>
    <rPh sb="7" eb="13">
      <t>キカイシキチュウシャジョウ</t>
    </rPh>
    <rPh sb="24" eb="25">
      <t>ア</t>
    </rPh>
    <rPh sb="27" eb="29">
      <t>バアイ</t>
    </rPh>
    <phoneticPr fontId="32"/>
  </si>
  <si>
    <t>駐車場契約台数</t>
    <rPh sb="0" eb="3">
      <t>チュウシャジョウ</t>
    </rPh>
    <rPh sb="3" eb="5">
      <t>ケイヤク</t>
    </rPh>
    <rPh sb="5" eb="7">
      <t>ダイスウ</t>
    </rPh>
    <phoneticPr fontId="32"/>
  </si>
  <si>
    <t>駐車場契約台数</t>
    <rPh sb="0" eb="3">
      <t>チュウシャジョウ</t>
    </rPh>
    <rPh sb="3" eb="5">
      <t>ケイヤク</t>
    </rPh>
    <phoneticPr fontId="32"/>
  </si>
  <si>
    <t>駐車場収入合計/月</t>
    <rPh sb="0" eb="3">
      <t>チュウシャジョウ</t>
    </rPh>
    <rPh sb="3" eb="5">
      <t>シュウニュウ</t>
    </rPh>
    <rPh sb="5" eb="7">
      <t>ゴウケイ</t>
    </rPh>
    <rPh sb="8" eb="9">
      <t>ツキ</t>
    </rPh>
    <phoneticPr fontId="32"/>
  </si>
  <si>
    <t>駐車場収入合計/年</t>
    <rPh sb="0" eb="3">
      <t>チュウシャジョウ</t>
    </rPh>
    <rPh sb="3" eb="5">
      <t>シュウニュウ</t>
    </rPh>
    <rPh sb="5" eb="7">
      <t>ゴウケイ</t>
    </rPh>
    <rPh sb="8" eb="9">
      <t>ネン</t>
    </rPh>
    <phoneticPr fontId="32"/>
  </si>
  <si>
    <t>世帯数</t>
    <rPh sb="0" eb="3">
      <t>セタイスウ</t>
    </rPh>
    <phoneticPr fontId="32"/>
  </si>
  <si>
    <t>◎駐車場収入まとめ(現状)</t>
    <rPh sb="1" eb="4">
      <t>チュウシャジョウ</t>
    </rPh>
    <rPh sb="4" eb="6">
      <t>シュウニュウ</t>
    </rPh>
    <rPh sb="10" eb="12">
      <t>ゲンジョウ</t>
    </rPh>
    <phoneticPr fontId="32"/>
  </si>
  <si>
    <t>組合支出</t>
    <rPh sb="0" eb="2">
      <t>クミアイ</t>
    </rPh>
    <rPh sb="2" eb="4">
      <t>シシュツ</t>
    </rPh>
    <phoneticPr fontId="32"/>
  </si>
  <si>
    <t>円/年</t>
    <phoneticPr fontId="32"/>
  </si>
  <si>
    <t>一般会計+特別会計</t>
    <rPh sb="0" eb="4">
      <t>イッパンカイケイ</t>
    </rPh>
    <rPh sb="5" eb="7">
      <t>トクベツ</t>
    </rPh>
    <rPh sb="7" eb="9">
      <t>カイケイ</t>
    </rPh>
    <phoneticPr fontId="32"/>
  </si>
  <si>
    <t>一般会計</t>
    <rPh sb="0" eb="2">
      <t>イッパン</t>
    </rPh>
    <rPh sb="2" eb="4">
      <t>カイケイ</t>
    </rPh>
    <phoneticPr fontId="32"/>
  </si>
  <si>
    <t>・・・前年度12月の稼働率40％を管理費としている。</t>
    <rPh sb="3" eb="6">
      <t>ゼンネンド</t>
    </rPh>
    <rPh sb="8" eb="9">
      <t>ガツ</t>
    </rPh>
    <rPh sb="10" eb="13">
      <t>カドウリツ</t>
    </rPh>
    <rPh sb="17" eb="20">
      <t>カンリヒ</t>
    </rPh>
    <phoneticPr fontId="32"/>
  </si>
  <si>
    <t>特別会計</t>
    <rPh sb="0" eb="2">
      <t>トクベツ</t>
    </rPh>
    <rPh sb="2" eb="4">
      <t>カイケイ</t>
    </rPh>
    <phoneticPr fontId="32"/>
  </si>
  <si>
    <t>・・・修繕費に回っている予算</t>
    <rPh sb="3" eb="6">
      <t>シュウゼンヒ</t>
    </rPh>
    <rPh sb="7" eb="8">
      <t>マワ</t>
    </rPh>
    <rPh sb="12" eb="14">
      <t>ヨサン</t>
    </rPh>
    <phoneticPr fontId="32"/>
  </si>
  <si>
    <t>組合損益(円/年)</t>
    <rPh sb="0" eb="2">
      <t>クミアイ</t>
    </rPh>
    <rPh sb="2" eb="4">
      <t>ソンエキ</t>
    </rPh>
    <phoneticPr fontId="32"/>
  </si>
  <si>
    <t>損益(20年間)</t>
    <rPh sb="0" eb="2">
      <t>ソンエキ</t>
    </rPh>
    <rPh sb="5" eb="6">
      <t>ネン</t>
    </rPh>
    <rPh sb="6" eb="7">
      <t>カン</t>
    </rPh>
    <phoneticPr fontId="32"/>
  </si>
  <si>
    <t>料金改定(月/20年)</t>
    <rPh sb="0" eb="2">
      <t>リョウキン</t>
    </rPh>
    <rPh sb="2" eb="4">
      <t>カイテイ</t>
    </rPh>
    <rPh sb="5" eb="6">
      <t>ツキ</t>
    </rPh>
    <rPh sb="9" eb="10">
      <t>ネン</t>
    </rPh>
    <phoneticPr fontId="32"/>
  </si>
  <si>
    <t>全員で負担(月)</t>
    <rPh sb="0" eb="2">
      <t>ゼンイン</t>
    </rPh>
    <rPh sb="3" eb="5">
      <t>フタン</t>
    </rPh>
    <rPh sb="6" eb="7">
      <t>ツキ</t>
    </rPh>
    <phoneticPr fontId="32"/>
  </si>
  <si>
    <t>伏見現在</t>
    <rPh sb="0" eb="2">
      <t>フシミ</t>
    </rPh>
    <rPh sb="2" eb="4">
      <t>ゲンザイ</t>
    </rPh>
    <phoneticPr fontId="32"/>
  </si>
  <si>
    <t>1200円値上げ</t>
    <rPh sb="4" eb="5">
      <t>エン</t>
    </rPh>
    <rPh sb="5" eb="7">
      <t>ネア</t>
    </rPh>
    <phoneticPr fontId="32"/>
  </si>
  <si>
    <t>伏見改定後</t>
    <rPh sb="0" eb="2">
      <t>フシミ</t>
    </rPh>
    <rPh sb="2" eb="4">
      <t>カイテイ</t>
    </rPh>
    <rPh sb="4" eb="5">
      <t>ゴ</t>
    </rPh>
    <phoneticPr fontId="32"/>
  </si>
  <si>
    <t>テクノパーク(参考)</t>
    <rPh sb="7" eb="9">
      <t>サンコウ</t>
    </rPh>
    <phoneticPr fontId="32"/>
  </si>
  <si>
    <t>円/回</t>
    <rPh sb="0" eb="1">
      <t>エン</t>
    </rPh>
    <rPh sb="2" eb="3">
      <t>カイ</t>
    </rPh>
    <phoneticPr fontId="32"/>
  </si>
  <si>
    <t>機械式駐車場更新</t>
    <rPh sb="0" eb="2">
      <t>キカイ</t>
    </rPh>
    <rPh sb="2" eb="3">
      <t>シキ</t>
    </rPh>
    <rPh sb="3" eb="5">
      <t>チュウシャ</t>
    </rPh>
    <rPh sb="5" eb="6">
      <t>ジョウ</t>
    </rPh>
    <rPh sb="6" eb="8">
      <t>コウシン</t>
    </rPh>
    <phoneticPr fontId="32"/>
  </si>
  <si>
    <t>・・・20年目/回と想定</t>
    <rPh sb="5" eb="6">
      <t>ネン</t>
    </rPh>
    <rPh sb="6" eb="7">
      <t>メ</t>
    </rPh>
    <rPh sb="8" eb="9">
      <t>カイ</t>
    </rPh>
    <rPh sb="10" eb="12">
      <t>ソウテイ</t>
    </rPh>
    <phoneticPr fontId="32"/>
  </si>
  <si>
    <t>鉄部塗装</t>
    <rPh sb="0" eb="2">
      <t>テツブ</t>
    </rPh>
    <rPh sb="2" eb="4">
      <t>トソウ</t>
    </rPh>
    <phoneticPr fontId="32"/>
  </si>
  <si>
    <t>・・・5年目/回と想定</t>
    <rPh sb="4" eb="5">
      <t>ネン</t>
    </rPh>
    <rPh sb="5" eb="6">
      <t>メ</t>
    </rPh>
    <rPh sb="7" eb="8">
      <t>カイ</t>
    </rPh>
    <rPh sb="9" eb="11">
      <t>ソウテイ</t>
    </rPh>
    <phoneticPr fontId="32"/>
  </si>
  <si>
    <t>モーター・チェーン交換</t>
    <rPh sb="9" eb="11">
      <t>コウカン</t>
    </rPh>
    <phoneticPr fontId="32"/>
  </si>
  <si>
    <t>案① 現状維持(前年度12月の駐車場稼働率：40％を管理費(一般会計)へ、残りを修繕積立金(特別会計)へ)</t>
    <rPh sb="0" eb="1">
      <t>アン</t>
    </rPh>
    <rPh sb="3" eb="5">
      <t>ゲンジョウ</t>
    </rPh>
    <rPh sb="5" eb="7">
      <t>イジ</t>
    </rPh>
    <rPh sb="8" eb="11">
      <t>ゼンネンド</t>
    </rPh>
    <rPh sb="13" eb="14">
      <t>ガツ</t>
    </rPh>
    <rPh sb="15" eb="18">
      <t>チュウシャジョウ</t>
    </rPh>
    <rPh sb="18" eb="21">
      <t>カドウリツ</t>
    </rPh>
    <rPh sb="26" eb="29">
      <t>カンリヒ</t>
    </rPh>
    <rPh sb="30" eb="34">
      <t>イッパンカイケイ</t>
    </rPh>
    <rPh sb="37" eb="38">
      <t>ノコ</t>
    </rPh>
    <rPh sb="40" eb="42">
      <t>シュウゼン</t>
    </rPh>
    <rPh sb="42" eb="44">
      <t>ツミタテ</t>
    </rPh>
    <rPh sb="44" eb="45">
      <t>キン</t>
    </rPh>
    <rPh sb="46" eb="48">
      <t>トクベツ</t>
    </rPh>
    <rPh sb="48" eb="50">
      <t>カイケイ</t>
    </rPh>
    <phoneticPr fontId="1"/>
  </si>
  <si>
    <t>※No.27~29 管理費(一般会計)</t>
    <phoneticPr fontId="1"/>
  </si>
  <si>
    <t>稼働率 100％の場合：</t>
    <rPh sb="0" eb="3">
      <t>カドウリツ</t>
    </rPh>
    <rPh sb="9" eb="11">
      <t>バアイ</t>
    </rPh>
    <phoneticPr fontId="1"/>
  </si>
  <si>
    <t>(18,000円+18,000円+17,000円)×12ヶ月=636,000円/年</t>
    <phoneticPr fontId="1"/>
  </si>
  <si>
    <t>378,000円/年(税抜き)×12ヶ月×1.1(消費税10％)＝415,800円/年</t>
    <rPh sb="40" eb="41">
      <t>エン</t>
    </rPh>
    <rPh sb="42" eb="43">
      <t>ネン</t>
    </rPh>
    <phoneticPr fontId="1"/>
  </si>
  <si>
    <t>【費用負担の考え方(仮)】</t>
    <rPh sb="1" eb="3">
      <t>ヒヨウ</t>
    </rPh>
    <rPh sb="3" eb="5">
      <t>フタン</t>
    </rPh>
    <rPh sb="6" eb="7">
      <t>カンガ</t>
    </rPh>
    <rPh sb="8" eb="9">
      <t>カタ</t>
    </rPh>
    <rPh sb="10" eb="11">
      <t>カリ</t>
    </rPh>
    <phoneticPr fontId="1"/>
  </si>
  <si>
    <t>※No.14~26 駐車場会計(別口座追加)</t>
    <rPh sb="10" eb="13">
      <t>チュウシャジョウ</t>
    </rPh>
    <rPh sb="13" eb="15">
      <t>カイケイ</t>
    </rPh>
    <rPh sb="16" eb="17">
      <t>ベツ</t>
    </rPh>
    <rPh sb="17" eb="19">
      <t>コウザ</t>
    </rPh>
    <rPh sb="19" eb="21">
      <t>ツイカ</t>
    </rPh>
    <phoneticPr fontId="1"/>
  </si>
  <si>
    <t>636,000円‐415,800円＝220,200円/年(残り分)・・・センサー故障等の引当て費用</t>
    <rPh sb="7" eb="8">
      <t>エン</t>
    </rPh>
    <rPh sb="16" eb="17">
      <t>エン</t>
    </rPh>
    <rPh sb="25" eb="26">
      <t>エン</t>
    </rPh>
    <rPh sb="27" eb="28">
      <t>ネン</t>
    </rPh>
    <rPh sb="29" eb="30">
      <t>ノコ</t>
    </rPh>
    <rPh sb="31" eb="32">
      <t>ブン</t>
    </rPh>
    <rPh sb="40" eb="42">
      <t>コショウ</t>
    </rPh>
    <rPh sb="42" eb="43">
      <t>トウ</t>
    </rPh>
    <rPh sb="44" eb="46">
      <t>ヒキア</t>
    </rPh>
    <rPh sb="47" eb="49">
      <t>ヒヨウ</t>
    </rPh>
    <phoneticPr fontId="1"/>
  </si>
  <si>
    <t>約15,000,000円/機×2機×1.1(消費税10％)×1.1(物価上昇+10％)＝36,300,000円・・・現状と同等の機械式駐車場に更新する場合</t>
    <rPh sb="0" eb="1">
      <t>ヤク</t>
    </rPh>
    <rPh sb="13" eb="14">
      <t>キ</t>
    </rPh>
    <rPh sb="16" eb="17">
      <t>キ</t>
    </rPh>
    <rPh sb="22" eb="25">
      <t>ショウヒゼイ</t>
    </rPh>
    <rPh sb="34" eb="36">
      <t>ブッカ</t>
    </rPh>
    <rPh sb="36" eb="38">
      <t>ジョウショウ</t>
    </rPh>
    <rPh sb="54" eb="55">
      <t>エン</t>
    </rPh>
    <rPh sb="58" eb="60">
      <t>ゲンジョウ</t>
    </rPh>
    <rPh sb="61" eb="63">
      <t>ドウトウ</t>
    </rPh>
    <rPh sb="64" eb="66">
      <t>キカイ</t>
    </rPh>
    <rPh sb="66" eb="67">
      <t>シキ</t>
    </rPh>
    <rPh sb="67" eb="70">
      <t>チュウシャジョウ</t>
    </rPh>
    <rPh sb="71" eb="73">
      <t>コウシン</t>
    </rPh>
    <rPh sb="75" eb="77">
      <t>バアイ</t>
    </rPh>
    <phoneticPr fontId="1"/>
  </si>
  <si>
    <t>＜稼働率 100％の場合＞：</t>
    <rPh sb="1" eb="4">
      <t>カドウリツ</t>
    </rPh>
    <rPh sb="10" eb="12">
      <t>バアイ</t>
    </rPh>
    <phoneticPr fontId="1"/>
  </si>
  <si>
    <t>＜機械式駐車場保守点検費用(26パレット+ターンテーブル)＞：</t>
    <rPh sb="1" eb="7">
      <t>キカイシキチュウシャジョウ</t>
    </rPh>
    <rPh sb="7" eb="11">
      <t>ホシュテンケン</t>
    </rPh>
    <rPh sb="11" eb="13">
      <t>ヒヨウ</t>
    </rPh>
    <phoneticPr fontId="1"/>
  </si>
  <si>
    <t>＜稼働率 77％の場合(No14～16が空きの場合)＞：</t>
    <rPh sb="1" eb="4">
      <t>カドウリツ</t>
    </rPh>
    <rPh sb="9" eb="11">
      <t>バアイ</t>
    </rPh>
    <rPh sb="20" eb="21">
      <t>ア</t>
    </rPh>
    <rPh sb="23" eb="25">
      <t>バアイ</t>
    </rPh>
    <phoneticPr fontId="1"/>
  </si>
  <si>
    <t>((14,500円+15,500円+14,000円)×3ヶ所+(17,000円+15,000円)×2ヶ所)×12ヶ月=2,352,000円/年</t>
    <rPh sb="29" eb="30">
      <t>ショ</t>
    </rPh>
    <rPh sb="38" eb="39">
      <t>エン</t>
    </rPh>
    <rPh sb="46" eb="47">
      <t>エン</t>
    </rPh>
    <rPh sb="51" eb="52">
      <t>ショ</t>
    </rPh>
    <phoneticPr fontId="1"/>
  </si>
  <si>
    <t>2,352,000円/年×16年＝37,632,000円</t>
    <rPh sb="9" eb="10">
      <t>エン</t>
    </rPh>
    <rPh sb="11" eb="12">
      <t>ネン</t>
    </rPh>
    <rPh sb="15" eb="16">
      <t>ネン</t>
    </rPh>
    <rPh sb="27" eb="28">
      <t>エン</t>
    </rPh>
    <phoneticPr fontId="1"/>
  </si>
  <si>
    <t>((14,500円+15,500円)×3ヶ所+(17,000円+15,000円)×2ヶ所)×12ヶ月=1,848,000円/年</t>
    <rPh sb="21" eb="22">
      <t>ショ</t>
    </rPh>
    <rPh sb="30" eb="31">
      <t>エン</t>
    </rPh>
    <rPh sb="38" eb="39">
      <t>エン</t>
    </rPh>
    <rPh sb="43" eb="44">
      <t>ショ</t>
    </rPh>
    <phoneticPr fontId="1"/>
  </si>
  <si>
    <t>1,848,000円/年×20年＝36,960,000円</t>
    <rPh sb="9" eb="10">
      <t>エン</t>
    </rPh>
    <rPh sb="11" eb="12">
      <t>ネン</t>
    </rPh>
    <rPh sb="15" eb="16">
      <t>ネン</t>
    </rPh>
    <rPh sb="27" eb="28">
      <t>エン</t>
    </rPh>
    <phoneticPr fontId="1"/>
  </si>
  <si>
    <t>＜機械式駐車場(13パレット×2台)更新工事@IHI(2018年7月27日時点)＞</t>
    <rPh sb="1" eb="7">
      <t>キカイシキチュウシャジョウ</t>
    </rPh>
    <rPh sb="16" eb="17">
      <t>ダイ</t>
    </rPh>
    <rPh sb="18" eb="20">
      <t>コウシン</t>
    </rPh>
    <rPh sb="20" eb="22">
      <t>コウジ</t>
    </rPh>
    <rPh sb="36" eb="38">
      <t>ジテン</t>
    </rPh>
    <phoneticPr fontId="1"/>
  </si>
  <si>
    <t>＜(参考)機械式駐車場(10パレット×2台)更新工事@IHI(2020年12月23日時点)＞</t>
    <rPh sb="2" eb="4">
      <t>サンコウ</t>
    </rPh>
    <rPh sb="5" eb="11">
      <t>キカイシキチュウシャジョウ</t>
    </rPh>
    <rPh sb="20" eb="21">
      <t>ダイ</t>
    </rPh>
    <rPh sb="22" eb="24">
      <t>コウシン</t>
    </rPh>
    <rPh sb="24" eb="26">
      <t>コウジ</t>
    </rPh>
    <rPh sb="41" eb="43">
      <t>ジテン</t>
    </rPh>
    <phoneticPr fontId="1"/>
  </si>
  <si>
    <t>約13,000,000円/機×2機×1.1(消費税10％)×1.1(物価上昇+10％)＝31,460,000円・・・現状と同等の機械式駐車場に更新する場合</t>
    <rPh sb="0" eb="1">
      <t>ヤク</t>
    </rPh>
    <rPh sb="13" eb="14">
      <t>キ</t>
    </rPh>
    <rPh sb="16" eb="17">
      <t>キ</t>
    </rPh>
    <rPh sb="22" eb="25">
      <t>ショウヒゼイ</t>
    </rPh>
    <rPh sb="34" eb="36">
      <t>ブッカ</t>
    </rPh>
    <rPh sb="36" eb="38">
      <t>ジョウショウ</t>
    </rPh>
    <rPh sb="54" eb="55">
      <t>エン</t>
    </rPh>
    <rPh sb="58" eb="60">
      <t>ゲンジョウ</t>
    </rPh>
    <rPh sb="61" eb="63">
      <t>ドウトウ</t>
    </rPh>
    <rPh sb="64" eb="66">
      <t>キカイ</t>
    </rPh>
    <rPh sb="66" eb="67">
      <t>シキ</t>
    </rPh>
    <rPh sb="67" eb="70">
      <t>チュウシャジョウ</t>
    </rPh>
    <rPh sb="71" eb="73">
      <t>コウシン</t>
    </rPh>
    <rPh sb="75" eb="77">
      <t>バアイ</t>
    </rPh>
    <phoneticPr fontId="1"/>
  </si>
  <si>
    <t>＜稼働率 77％の場合＞：36,960,000円‐36,300,000円＝660,000円/年(残り分)・・・約20年毎で機械式駐車場(13パレット×2台)を更新可能</t>
    <rPh sb="23" eb="24">
      <t>エン</t>
    </rPh>
    <rPh sb="35" eb="36">
      <t>エン</t>
    </rPh>
    <rPh sb="44" eb="45">
      <t>エン</t>
    </rPh>
    <rPh sb="46" eb="47">
      <t>ネン</t>
    </rPh>
    <rPh sb="48" eb="49">
      <t>ノコ</t>
    </rPh>
    <rPh sb="50" eb="51">
      <t>ブン</t>
    </rPh>
    <rPh sb="55" eb="56">
      <t>ヤク</t>
    </rPh>
    <rPh sb="58" eb="59">
      <t>ネン</t>
    </rPh>
    <rPh sb="59" eb="60">
      <t>ゴト</t>
    </rPh>
    <rPh sb="61" eb="67">
      <t>キカイシキチュウシャジョウ</t>
    </rPh>
    <rPh sb="79" eb="81">
      <t>コウシン</t>
    </rPh>
    <rPh sb="81" eb="83">
      <t>カノウ</t>
    </rPh>
    <phoneticPr fontId="1"/>
  </si>
  <si>
    <t>1,848,000円/年×18年＝33,264,000円</t>
    <rPh sb="9" eb="10">
      <t>エン</t>
    </rPh>
    <rPh sb="11" eb="12">
      <t>ネン</t>
    </rPh>
    <rPh sb="15" eb="16">
      <t>ネン</t>
    </rPh>
    <rPh sb="27" eb="28">
      <t>エン</t>
    </rPh>
    <phoneticPr fontId="1"/>
  </si>
  <si>
    <t>＜稼働率 77％の場合＞：33,264,000円‐31,460,000円＝1,804,200円/年(残り分)・・・約18年毎で機械式駐車場(10パレット×2台)を更新可能</t>
    <rPh sb="23" eb="24">
      <t>エン</t>
    </rPh>
    <rPh sb="35" eb="36">
      <t>エン</t>
    </rPh>
    <rPh sb="46" eb="47">
      <t>エン</t>
    </rPh>
    <rPh sb="48" eb="49">
      <t>ネン</t>
    </rPh>
    <rPh sb="50" eb="51">
      <t>ノコ</t>
    </rPh>
    <rPh sb="52" eb="53">
      <t>ブン</t>
    </rPh>
    <rPh sb="57" eb="58">
      <t>ヤク</t>
    </rPh>
    <rPh sb="60" eb="61">
      <t>ネン</t>
    </rPh>
    <rPh sb="61" eb="62">
      <t>ゴト</t>
    </rPh>
    <rPh sb="63" eb="69">
      <t>キカイシキチュウシャジョウ</t>
    </rPh>
    <rPh sb="81" eb="83">
      <t>コウシン</t>
    </rPh>
    <rPh sb="83" eb="85">
      <t>カノウ</t>
    </rPh>
    <phoneticPr fontId="1"/>
  </si>
  <si>
    <t>＜稼働率 100％の場合＞：37,632,000円‐36,300,000円＝220,200円/年(残り分)・・・約16年毎で機械式駐車場(13パレット×2台)を更新可能</t>
    <rPh sb="24" eb="25">
      <t>エン</t>
    </rPh>
    <rPh sb="36" eb="37">
      <t>エン</t>
    </rPh>
    <rPh sb="45" eb="46">
      <t>エン</t>
    </rPh>
    <rPh sb="47" eb="48">
      <t>ネン</t>
    </rPh>
    <rPh sb="49" eb="50">
      <t>ノコ</t>
    </rPh>
    <rPh sb="51" eb="52">
      <t>ブン</t>
    </rPh>
    <rPh sb="56" eb="57">
      <t>ヤク</t>
    </rPh>
    <rPh sb="59" eb="60">
      <t>ネン</t>
    </rPh>
    <rPh sb="60" eb="61">
      <t>ゴト</t>
    </rPh>
    <rPh sb="62" eb="68">
      <t>キカイシキチュウシャジョウ</t>
    </rPh>
    <rPh sb="80" eb="82">
      <t>コウシン</t>
    </rPh>
    <rPh sb="82" eb="84">
      <t>カノウ</t>
    </rPh>
    <phoneticPr fontId="1"/>
  </si>
  <si>
    <t>※No.1~13 管理費(一般会計)</t>
    <phoneticPr fontId="1"/>
  </si>
  <si>
    <t>＜稼働率 77％の場合(現状：No2／7が空きの場合)＞：</t>
    <rPh sb="1" eb="4">
      <t>カドウリツ</t>
    </rPh>
    <rPh sb="9" eb="11">
      <t>バアイ</t>
    </rPh>
    <rPh sb="12" eb="14">
      <t>ゲンジョウ</t>
    </rPh>
    <rPh sb="21" eb="22">
      <t>ア</t>
    </rPh>
    <rPh sb="24" eb="26">
      <t>バアイ</t>
    </rPh>
    <phoneticPr fontId="1"/>
  </si>
  <si>
    <t>((14,500円+15,500円)×3ヶ所+(14,000円+15,000円)×2ヶ所+17,000円)×12ヶ月=1,980,000円/年</t>
    <rPh sb="21" eb="22">
      <t>ショ</t>
    </rPh>
    <rPh sb="30" eb="31">
      <t>エン</t>
    </rPh>
    <rPh sb="38" eb="39">
      <t>エン</t>
    </rPh>
    <rPh sb="43" eb="44">
      <t>ショ</t>
    </rPh>
    <rPh sb="51" eb="52">
      <t>エン</t>
    </rPh>
    <phoneticPr fontId="1"/>
  </si>
  <si>
    <t>→従来通り、管理費に充てる。(今後仮に駐車場稼働率が落ちた場合で管理費が不足した場合は、管理費を値上げ)</t>
    <rPh sb="1" eb="3">
      <t>ジュウライ</t>
    </rPh>
    <rPh sb="3" eb="4">
      <t>トオ</t>
    </rPh>
    <rPh sb="6" eb="9">
      <t>カンリヒ</t>
    </rPh>
    <rPh sb="10" eb="11">
      <t>ア</t>
    </rPh>
    <rPh sb="15" eb="17">
      <t>コンゴ</t>
    </rPh>
    <rPh sb="17" eb="18">
      <t>カリ</t>
    </rPh>
    <rPh sb="19" eb="22">
      <t>チュウシャジョウ</t>
    </rPh>
    <rPh sb="22" eb="25">
      <t>カドウリツ</t>
    </rPh>
    <rPh sb="26" eb="27">
      <t>オ</t>
    </rPh>
    <rPh sb="29" eb="31">
      <t>バアイ</t>
    </rPh>
    <rPh sb="32" eb="35">
      <t>カンリヒ</t>
    </rPh>
    <rPh sb="36" eb="38">
      <t>フソク</t>
    </rPh>
    <rPh sb="40" eb="42">
      <t>バアイ</t>
    </rPh>
    <rPh sb="44" eb="47">
      <t>カンリヒ</t>
    </rPh>
    <rPh sb="48" eb="50">
      <t>ネア</t>
    </rPh>
    <phoneticPr fontId="1"/>
  </si>
  <si>
    <t>→従来通り、管理費に充てる。(今後仮に駐車場稼働率が落ちた場合で管理費が不足した場合は、管理費を値上げ)</t>
    <rPh sb="1" eb="3">
      <t>ジュウライ</t>
    </rPh>
    <rPh sb="3" eb="4">
      <t>トオ</t>
    </rPh>
    <rPh sb="6" eb="9">
      <t>カンリヒ</t>
    </rPh>
    <rPh sb="10" eb="11">
      <t>ア</t>
    </rPh>
    <phoneticPr fontId="1"/>
  </si>
  <si>
    <t>去年の12月の駐車場稼働率に対して、</t>
    <rPh sb="0" eb="2">
      <t>キョネン</t>
    </rPh>
    <rPh sb="5" eb="6">
      <t>ガツ</t>
    </rPh>
    <rPh sb="7" eb="10">
      <t>チュウシャジョウ</t>
    </rPh>
    <rPh sb="10" eb="13">
      <t>カドウリツ</t>
    </rPh>
    <rPh sb="14" eb="15">
      <t>タイ</t>
    </rPh>
    <phoneticPr fontId="1"/>
  </si>
  <si>
    <t>40％(1,996,800円)を管理費(一般会計)を先行して積立して、</t>
    <rPh sb="13" eb="14">
      <t>エン</t>
    </rPh>
    <rPh sb="16" eb="19">
      <t>カンリヒ</t>
    </rPh>
    <rPh sb="20" eb="22">
      <t>イッパン</t>
    </rPh>
    <rPh sb="22" eb="24">
      <t>カイケイ</t>
    </rPh>
    <rPh sb="26" eb="28">
      <t>センコウ</t>
    </rPh>
    <rPh sb="30" eb="32">
      <t>ツミタテ</t>
    </rPh>
    <phoneticPr fontId="1"/>
  </si>
  <si>
    <t>残り60％(2,995,200円)を修繕積立金(特別会計)で積立する。</t>
    <rPh sb="0" eb="1">
      <t>ノコ</t>
    </rPh>
    <rPh sb="15" eb="16">
      <t>エン</t>
    </rPh>
    <rPh sb="18" eb="20">
      <t>シュウゼン</t>
    </rPh>
    <rPh sb="20" eb="22">
      <t>ツミタテ</t>
    </rPh>
    <rPh sb="22" eb="23">
      <t>キン</t>
    </rPh>
    <rPh sb="24" eb="26">
      <t>トクベツ</t>
    </rPh>
    <rPh sb="26" eb="28">
      <t>カイケイ</t>
    </rPh>
    <rPh sb="30" eb="32">
      <t>ツミタテ</t>
    </rPh>
    <phoneticPr fontId="1"/>
  </si>
  <si>
    <t>【現状の費用負担の考え方】</t>
    <rPh sb="1" eb="3">
      <t>ゲンジョウ</t>
    </rPh>
    <rPh sb="4" eb="6">
      <t>ヒヨウ</t>
    </rPh>
    <rPh sb="6" eb="8">
      <t>フタン</t>
    </rPh>
    <rPh sb="9" eb="10">
      <t>カンガ</t>
    </rPh>
    <rPh sb="11" eb="12">
      <t>カタ</t>
    </rPh>
    <phoneticPr fontId="1"/>
  </si>
  <si>
    <t>案③ No.1~13、No.27~29を管理費(一般会計)へ、No.14～No.26を修繕積立金(駐車場会計)へ</t>
    <rPh sb="0" eb="1">
      <t>アン</t>
    </rPh>
    <rPh sb="20" eb="23">
      <t>カンリヒ</t>
    </rPh>
    <rPh sb="24" eb="26">
      <t>イッパン</t>
    </rPh>
    <rPh sb="26" eb="28">
      <t>カイケイ</t>
    </rPh>
    <rPh sb="49" eb="52">
      <t>チュウシャジョウ</t>
    </rPh>
    <rPh sb="52" eb="54">
      <t>カイケイ</t>
    </rPh>
    <phoneticPr fontId="1"/>
  </si>
  <si>
    <t>案② No.27~29を管理費(一般会計)へ、No.1～No.26を先行して、</t>
    <rPh sb="0" eb="1">
      <t>アン</t>
    </rPh>
    <rPh sb="12" eb="15">
      <t>カンリヒ</t>
    </rPh>
    <rPh sb="16" eb="18">
      <t>イッパン</t>
    </rPh>
    <rPh sb="18" eb="20">
      <t>カイケイ</t>
    </rPh>
    <rPh sb="34" eb="36">
      <t>センコウ</t>
    </rPh>
    <phoneticPr fontId="1"/>
  </si>
  <si>
    <t>※No.1~26 先行して駐車場会計(別口座追加)</t>
    <rPh sb="9" eb="11">
      <t>センコウ</t>
    </rPh>
    <rPh sb="13" eb="16">
      <t>チュウシャジョウ</t>
    </rPh>
    <rPh sb="16" eb="18">
      <t>カイケイ</t>
    </rPh>
    <rPh sb="19" eb="20">
      <t>ベツ</t>
    </rPh>
    <rPh sb="20" eb="22">
      <t>コウザ</t>
    </rPh>
    <rPh sb="22" eb="24">
      <t>ツイカ</t>
    </rPh>
    <phoneticPr fontId="1"/>
  </si>
  <si>
    <r>
      <rPr>
        <b/>
        <sz val="20"/>
        <color theme="1"/>
        <rFont val="Meiryo UI"/>
        <family val="3"/>
        <charset val="128"/>
      </rPr>
      <t xml:space="preserve">　　　 </t>
    </r>
    <r>
      <rPr>
        <b/>
        <u/>
        <sz val="20"/>
        <color theme="1"/>
        <rFont val="Meiryo UI"/>
        <family val="3"/>
        <charset val="128"/>
      </rPr>
      <t>稼働率：50％分を先行として修繕積立金(駐車場会計)へ、残った分を管理費(一般会計)へ充足</t>
    </r>
    <rPh sb="11" eb="12">
      <t>ブン</t>
    </rPh>
    <rPh sb="13" eb="15">
      <t>センコウ</t>
    </rPh>
    <rPh sb="24" eb="27">
      <t>チュウシャジョウ</t>
    </rPh>
    <rPh sb="27" eb="29">
      <t>カイケイ</t>
    </rPh>
    <rPh sb="32" eb="33">
      <t>ノコ</t>
    </rPh>
    <rPh sb="35" eb="36">
      <t>ブン</t>
    </rPh>
    <rPh sb="37" eb="40">
      <t>カンリヒ</t>
    </rPh>
    <rPh sb="41" eb="45">
      <t>イッパンカイケイ</t>
    </rPh>
    <rPh sb="47" eb="49">
      <t>ジュウソク</t>
    </rPh>
    <phoneticPr fontId="1"/>
  </si>
  <si>
    <t>＜(現状)稼働率 93％の場合(No.2／7が空きの場合)＞：</t>
    <rPh sb="2" eb="4">
      <t>ゲンジョウ</t>
    </rPh>
    <rPh sb="5" eb="8">
      <t>カドウリツ</t>
    </rPh>
    <rPh sb="13" eb="15">
      <t>バアイ</t>
    </rPh>
    <rPh sb="23" eb="24">
      <t>ア</t>
    </rPh>
    <rPh sb="26" eb="28">
      <t>バアイ</t>
    </rPh>
    <phoneticPr fontId="1"/>
  </si>
  <si>
    <t>No.27~29を管理費(一般会計)へ、No.1～No.26を先行して、稼働率：50％分を先行として修繕積立金(駐車場会計)へ、残った分を管理費(一般会計)へ充足</t>
    <phoneticPr fontId="1"/>
  </si>
  <si>
    <t>銀行口座を理事長交代時の引継ぎが1つ多くなる</t>
    <rPh sb="0" eb="2">
      <t>ギンコウ</t>
    </rPh>
    <rPh sb="2" eb="4">
      <t>コウザ</t>
    </rPh>
    <rPh sb="5" eb="8">
      <t>リジチョウ</t>
    </rPh>
    <rPh sb="8" eb="11">
      <t>コウタイジ</t>
    </rPh>
    <rPh sb="12" eb="14">
      <t>ヒキツ</t>
    </rPh>
    <rPh sb="18" eb="19">
      <t>オオ</t>
    </rPh>
    <phoneticPr fontId="1"/>
  </si>
  <si>
    <t>→4,704,000円÷稼働率：50％＝2,352,000円/年・・・先行して駐車場会計(別口座追加)</t>
    <rPh sb="10" eb="11">
      <t>エン</t>
    </rPh>
    <rPh sb="12" eb="15">
      <t>カドウリツ</t>
    </rPh>
    <rPh sb="29" eb="30">
      <t>エン</t>
    </rPh>
    <rPh sb="31" eb="32">
      <t>ネン</t>
    </rPh>
    <phoneticPr fontId="1"/>
  </si>
  <si>
    <t>(((14,500円+15,500円+14,000円)×3ヶ所+(17,000円+15,000円)×2ヶ所)×2機)×12ヶ月=4,704,000円/年</t>
    <rPh sb="30" eb="31">
      <t>ショ</t>
    </rPh>
    <rPh sb="39" eb="40">
      <t>エン</t>
    </rPh>
    <rPh sb="47" eb="48">
      <t>エン</t>
    </rPh>
    <rPh sb="52" eb="53">
      <t>ショ</t>
    </rPh>
    <rPh sb="56" eb="57">
      <t>キ</t>
    </rPh>
    <phoneticPr fontId="1"/>
  </si>
  <si>
    <t>((14,500円+15,500円)×3ヶ所+(14,000円＋15,000円)×2ヶ所+(17,000円)×1ヶ所)×12ヶ月=2,352,000円/年</t>
    <rPh sb="21" eb="22">
      <t>ショ</t>
    </rPh>
    <rPh sb="30" eb="31">
      <t>エン</t>
    </rPh>
    <rPh sb="38" eb="39">
      <t>エン</t>
    </rPh>
    <rPh sb="43" eb="44">
      <t>ショ</t>
    </rPh>
    <rPh sb="52" eb="53">
      <t>エン</t>
    </rPh>
    <rPh sb="57" eb="58">
      <t>ショ</t>
    </rPh>
    <phoneticPr fontId="1"/>
  </si>
  <si>
    <t>((14,500円+15,500円+14,000円)×3ヶ所+(17,000円+15,000円)×2ヶ所)×12ヶ月=1,980,000円/年</t>
    <rPh sb="29" eb="30">
      <t>ショ</t>
    </rPh>
    <rPh sb="38" eb="39">
      <t>エン</t>
    </rPh>
    <rPh sb="46" eb="47">
      <t>エン</t>
    </rPh>
    <rPh sb="51" eb="52">
      <t>ショ</t>
    </rPh>
    <phoneticPr fontId="1"/>
  </si>
  <si>
    <t>→4,704,000円－2,352,000円＝2,352,000円/年・・・残り分を管理費(一般会計)</t>
    <rPh sb="21" eb="22">
      <t>エン</t>
    </rPh>
    <rPh sb="34" eb="35">
      <t>ネン</t>
    </rPh>
    <rPh sb="38" eb="39">
      <t>ノコ</t>
    </rPh>
    <rPh sb="40" eb="41">
      <t>ブン</t>
    </rPh>
    <rPh sb="42" eb="45">
      <t>カンリヒ</t>
    </rPh>
    <rPh sb="46" eb="50">
      <t>イッパンカイケイ</t>
    </rPh>
    <phoneticPr fontId="1"/>
  </si>
  <si>
    <t>→(1,980,000円+2,352,000円)－2,352,000円＝1,980,000円/年・・・残り分を管理費(一般会計)</t>
    <rPh sb="22" eb="23">
      <t>エン</t>
    </rPh>
    <rPh sb="34" eb="35">
      <t>エン</t>
    </rPh>
    <rPh sb="47" eb="48">
      <t>ネン</t>
    </rPh>
    <rPh sb="51" eb="52">
      <t>ノコ</t>
    </rPh>
    <rPh sb="53" eb="54">
      <t>ブン</t>
    </rPh>
    <rPh sb="55" eb="58">
      <t>カンリヒ</t>
    </rPh>
    <rPh sb="59" eb="63">
      <t>イッパンカイケイ</t>
    </rPh>
    <phoneticPr fontId="1"/>
  </si>
  <si>
    <t>No.1~13、No.27~29を管理費(一般会計)へ、No.14～No.26を修繕積立金(駐車場会計)へ</t>
    <phoneticPr fontId="1"/>
  </si>
  <si>
    <t>←</t>
  </si>
  <si>
    <t>←</t>
    <phoneticPr fontId="1"/>
  </si>
  <si>
    <t>-</t>
    <phoneticPr fontId="1"/>
  </si>
  <si>
    <t>駐車場稼働率が下がると、管理費が不足する。</t>
    <rPh sb="0" eb="6">
      <t>チュウシャジョウカドウリツ</t>
    </rPh>
    <rPh sb="7" eb="8">
      <t>サ</t>
    </rPh>
    <rPh sb="12" eb="15">
      <t>カンリヒ</t>
    </rPh>
    <rPh sb="16" eb="18">
      <t>フソク</t>
    </rPh>
    <phoneticPr fontId="1"/>
  </si>
  <si>
    <t>マンション専有部で火災保険を加入する際には、個人賠償保険を付帯して頂く様にお願い致します。</t>
    <rPh sb="22" eb="26">
      <t>コジンバイショウ</t>
    </rPh>
    <rPh sb="26" eb="28">
      <t>ホケン</t>
    </rPh>
    <rPh sb="29" eb="31">
      <t>フタイ</t>
    </rPh>
    <rPh sb="33" eb="34">
      <t>イタダ</t>
    </rPh>
    <rPh sb="35" eb="36">
      <t>ヨウ</t>
    </rPh>
    <rPh sb="38" eb="39">
      <t>ネガ</t>
    </rPh>
    <rPh sb="40" eb="41">
      <t>イタ</t>
    </rPh>
    <phoneticPr fontId="1"/>
  </si>
  <si>
    <t>駐車場稼働率が下がると、
管理費＆修繕費が不足する。</t>
    <rPh sb="17" eb="20">
      <t>シュウゼンヒ</t>
    </rPh>
    <phoneticPr fontId="1"/>
  </si>
  <si>
    <t xml:space="preserve">→4,704,000円÷稼働率：50％＝2,352,000円/年・・・先行して駐車場会計(別口座追加) </t>
    <rPh sb="10" eb="11">
      <t>エン</t>
    </rPh>
    <rPh sb="12" eb="15">
      <t>カドウリツ</t>
    </rPh>
    <rPh sb="29" eb="30">
      <t>エン</t>
    </rPh>
    <rPh sb="31" eb="32">
      <t>ネン</t>
    </rPh>
    <phoneticPr fontId="1"/>
  </si>
  <si>
    <t>【③ 駐車場会計の現状/変更案 メリット・デメリット比較】　</t>
    <rPh sb="3" eb="6">
      <t>チュウシャジョウ</t>
    </rPh>
    <rPh sb="6" eb="8">
      <t>カイケイ</t>
    </rPh>
    <rPh sb="9" eb="11">
      <t>ゲンジョウ</t>
    </rPh>
    <rPh sb="12" eb="14">
      <t>ヘンコウ</t>
    </rPh>
    <rPh sb="14" eb="15">
      <t>アン</t>
    </rPh>
    <rPh sb="26" eb="28">
      <t>ヒカク</t>
    </rPh>
    <phoneticPr fontId="1"/>
  </si>
  <si>
    <t>マンション専有部に個人賠償責任保険を設定しない場合、高額な工事請求費用が発生する場合がある為、</t>
    <phoneticPr fontId="1"/>
  </si>
  <si>
    <t>------------------------------------------------------------------------------------------------------------</t>
    <phoneticPr fontId="1"/>
  </si>
  <si>
    <t>駐車場会計(特別会計)の修繕積立金の考え方はどれが良いですか？</t>
    <rPh sb="0" eb="5">
      <t>チュウシャジョウカイケイ</t>
    </rPh>
    <rPh sb="6" eb="8">
      <t>トクベツ</t>
    </rPh>
    <rPh sb="8" eb="10">
      <t>カイケイ</t>
    </rPh>
    <rPh sb="12" eb="14">
      <t>シュウゼン</t>
    </rPh>
    <rPh sb="14" eb="16">
      <t>ツミタテ</t>
    </rPh>
    <rPh sb="16" eb="17">
      <t>キン</t>
    </rPh>
    <rPh sb="18" eb="19">
      <t>カンガ</t>
    </rPh>
    <rPh sb="20" eb="21">
      <t>カタ</t>
    </rPh>
    <rPh sb="25" eb="26">
      <t>イ</t>
    </rPh>
    <phoneticPr fontId="1"/>
  </si>
  <si>
    <t>・案③</t>
    <rPh sb="1" eb="2">
      <t>アン</t>
    </rPh>
    <phoneticPr fontId="1"/>
  </si>
  <si>
    <t>・案②</t>
    <rPh sb="1" eb="2">
      <t>アン</t>
    </rPh>
    <phoneticPr fontId="1"/>
  </si>
  <si>
    <t>稼働率：50％分を修繕積立金へ、残った分を管理費(一般会計)へ充足』</t>
    <phoneticPr fontId="1"/>
  </si>
  <si>
    <t>『No.27~29を管理費へ、No.1～No.26を先行して、</t>
    <phoneticPr fontId="1"/>
  </si>
  <si>
    <t xml:space="preserve">・案① </t>
    <rPh sb="1" eb="2">
      <t>アン</t>
    </rPh>
    <phoneticPr fontId="1"/>
  </si>
  <si>
    <t>現状 『駐車場稼働率40％を管理費にして、残りの60％を修繕積立金』</t>
    <phoneticPr fontId="1"/>
  </si>
  <si>
    <t>No.1~13、No.27~29を管理費へ、No.14～No.26を修繕積立金へ</t>
    <phoneticPr fontId="1"/>
  </si>
  <si>
    <t>・案②/案③ 『新規口座開設した上で、駐車場会計として別々に管理』</t>
    <rPh sb="1" eb="2">
      <t>アン</t>
    </rPh>
    <rPh sb="4" eb="5">
      <t>アン</t>
    </rPh>
    <rPh sb="8" eb="10">
      <t>シンキ</t>
    </rPh>
    <rPh sb="10" eb="12">
      <t>コウザ</t>
    </rPh>
    <rPh sb="12" eb="14">
      <t>カイセツ</t>
    </rPh>
    <rPh sb="16" eb="17">
      <t>ウエ</t>
    </rPh>
    <rPh sb="19" eb="24">
      <t>チュウシャジョウカイケイ</t>
    </rPh>
    <rPh sb="27" eb="29">
      <t>ベツベツ</t>
    </rPh>
    <rPh sb="30" eb="32">
      <t>カンリ</t>
    </rPh>
    <phoneticPr fontId="1"/>
  </si>
  <si>
    <t>上記1～4設問以外で、マンション共用部(現状維持・価値向上)について、</t>
    <rPh sb="0" eb="2">
      <t>ジョウキ</t>
    </rPh>
    <rPh sb="5" eb="7">
      <t>セツモン</t>
    </rPh>
    <rPh sb="7" eb="9">
      <t>イガイ</t>
    </rPh>
    <rPh sb="16" eb="19">
      <t>キョウヨウブ</t>
    </rPh>
    <rPh sb="20" eb="24">
      <t>ゲンジョウイジ</t>
    </rPh>
    <rPh sb="25" eb="27">
      <t>カチ</t>
    </rPh>
    <rPh sb="27" eb="29">
      <t>コウジョウ</t>
    </rPh>
    <phoneticPr fontId="1"/>
  </si>
  <si>
    <t>2022年2月6日(日)</t>
    <rPh sb="4" eb="5">
      <t>ネン</t>
    </rPh>
    <rPh sb="6" eb="7">
      <t>ガツ</t>
    </rPh>
    <rPh sb="8" eb="9">
      <t>ニチ</t>
    </rPh>
    <rPh sb="10" eb="11">
      <t>ニチ</t>
    </rPh>
    <phoneticPr fontId="1"/>
  </si>
  <si>
    <t>※詳細な考え方は、別紙を参照下さい。</t>
    <rPh sb="1" eb="3">
      <t>ショウサイ</t>
    </rPh>
    <rPh sb="4" eb="5">
      <t>カンガ</t>
    </rPh>
    <rPh sb="6" eb="7">
      <t>カタ</t>
    </rPh>
    <rPh sb="9" eb="11">
      <t>ベッシ</t>
    </rPh>
    <rPh sb="12" eb="14">
      <t>サンショウ</t>
    </rPh>
    <rPh sb="14" eb="15">
      <t>クダ</t>
    </rPh>
    <phoneticPr fontId="1"/>
  </si>
  <si>
    <t>【漏水事故事例】</t>
    <rPh sb="1" eb="3">
      <t>ロウスイ</t>
    </rPh>
    <rPh sb="3" eb="5">
      <t>ジコ</t>
    </rPh>
    <rPh sb="5" eb="7">
      <t>ジレイ</t>
    </rPh>
    <phoneticPr fontId="1"/>
  </si>
  <si>
    <t>4Fで専有部配管から漏水事故があり、3Fの天井に水漏れ発生し、275,000円の費用負担有り。</t>
    <rPh sb="3" eb="6">
      <t>センユウブ</t>
    </rPh>
    <rPh sb="6" eb="8">
      <t>ハイカン</t>
    </rPh>
    <rPh sb="10" eb="14">
      <t>ロウスイジコ</t>
    </rPh>
    <rPh sb="21" eb="23">
      <t>テンジョウ</t>
    </rPh>
    <rPh sb="24" eb="25">
      <t>ミズ</t>
    </rPh>
    <rPh sb="25" eb="26">
      <t>モ</t>
    </rPh>
    <rPh sb="27" eb="29">
      <t>ハッセイ</t>
    </rPh>
    <rPh sb="38" eb="39">
      <t>エン</t>
    </rPh>
    <rPh sb="40" eb="42">
      <t>ヒヨウ</t>
    </rPh>
    <rPh sb="42" eb="44">
      <t>フタン</t>
    </rPh>
    <rPh sb="44" eb="45">
      <t>ア</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</si>
</sst>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76" formatCode="#,##0;&quot;▲ &quot;#,##0"/>
    <numFmt numFmtId="177" formatCode="&quot;¥&quot;#,##0_);[Red]\(&quot;¥&quot;#,##0\)"/>
    <numFmt numFmtId="178" formatCode="#,##0_);[Red]\(#,##0\)"/>
    <numFmt numFmtId="179" formatCode="0&quot;mm&quot;"/>
    <numFmt numFmtId="180" formatCode="0&quot;台&quot;"/>
    <numFmt numFmtId="181" formatCode="&quot;合&quot;&quot;計&quot;0&quot;台&quot;"/>
  </numFmts>
  <fonts count="45" x14ac:knownFonts="1">
    <font>
      <sz val="11"/>
      <color theme="1"/>
      <name val="Meiryo UI"/>
      <family val="2"/>
      <charset val="128"/>
    </font>
    <font>
      <sz val="6"/>
      <name val="Meiryo UI"/>
      <family val="2"/>
      <charset val="128"/>
    </font>
    <font>
      <sz val="14"/>
      <color theme="1"/>
      <name val="Meiryo UI"/>
      <family val="3"/>
      <charset val="128"/>
    </font>
    <font>
      <sz val="12"/>
      <color theme="1"/>
      <name val="Meiryo UI"/>
      <family val="3"/>
      <charset val="128"/>
    </font>
    <font>
      <b/>
      <sz val="11"/>
      <color theme="1"/>
      <name val="Meiryo UI"/>
      <family val="3"/>
      <charset val="128"/>
    </font>
    <font>
      <b/>
      <sz val="12"/>
      <color theme="1"/>
      <name val="Meiryo UI"/>
      <family val="3"/>
      <charset val="128"/>
    </font>
    <font>
      <b/>
      <u/>
      <sz val="11"/>
      <color theme="1"/>
      <name val="Meiryo UI"/>
      <family val="3"/>
      <charset val="128"/>
    </font>
    <font>
      <b/>
      <u/>
      <sz val="12"/>
      <color theme="1"/>
      <name val="Meiryo UI"/>
      <family val="3"/>
      <charset val="128"/>
    </font>
    <font>
      <b/>
      <sz val="14"/>
      <color theme="1"/>
      <name val="Meiryo UI"/>
      <family val="3"/>
      <charset val="128"/>
    </font>
    <font>
      <sz val="12"/>
      <color theme="1"/>
      <name val="Meiryo UI"/>
      <family val="2"/>
      <charset val="128"/>
    </font>
    <font>
      <sz val="11"/>
      <color theme="1"/>
      <name val="Meiryo UI"/>
      <family val="3"/>
      <charset val="128"/>
    </font>
    <font>
      <u/>
      <sz val="11"/>
      <color theme="10"/>
      <name val="Meiryo UI"/>
      <family val="2"/>
      <charset val="128"/>
    </font>
    <font>
      <sz val="10"/>
      <color theme="1"/>
      <name val="Meiryo UI"/>
      <family val="2"/>
      <charset val="128"/>
    </font>
    <font>
      <sz val="10"/>
      <color theme="1"/>
      <name val="Meiryo UI"/>
      <family val="3"/>
      <charset val="128"/>
    </font>
    <font>
      <sz val="11"/>
      <name val="Meiryo UI"/>
      <family val="3"/>
      <charset val="128"/>
    </font>
    <font>
      <sz val="16"/>
      <color theme="1"/>
      <name val="Meiryo UI"/>
      <family val="3"/>
      <charset val="128"/>
    </font>
    <font>
      <sz val="11"/>
      <color theme="1"/>
      <name val="Meiryo UI"/>
      <family val="2"/>
      <charset val="128"/>
    </font>
    <font>
      <sz val="11"/>
      <color theme="1"/>
      <name val="游ゴシック"/>
      <family val="2"/>
      <charset val="128"/>
      <scheme val="minor"/>
    </font>
    <font>
      <b/>
      <u/>
      <sz val="14"/>
      <color theme="1"/>
      <name val="Meiryo UI"/>
      <family val="3"/>
      <charset val="128"/>
    </font>
    <font>
      <b/>
      <sz val="12"/>
      <name val="Meiryo UI"/>
      <family val="3"/>
      <charset val="128"/>
    </font>
    <font>
      <b/>
      <u/>
      <sz val="20"/>
      <color theme="1"/>
      <name val="Meiryo UI"/>
      <family val="3"/>
      <charset val="128"/>
    </font>
    <font>
      <u/>
      <sz val="14"/>
      <color theme="10"/>
      <name val="Meiryo UI"/>
      <family val="2"/>
      <charset val="128"/>
    </font>
    <font>
      <sz val="14"/>
      <color theme="1"/>
      <name val="Meiryo UI"/>
      <family val="2"/>
      <charset val="128"/>
    </font>
    <font>
      <b/>
      <u/>
      <sz val="16"/>
      <color theme="1"/>
      <name val="Meiryo UI"/>
      <family val="3"/>
      <charset val="128"/>
    </font>
    <font>
      <b/>
      <sz val="16"/>
      <color theme="1"/>
      <name val="Meiryo UI"/>
      <family val="3"/>
      <charset val="128"/>
    </font>
    <font>
      <sz val="11"/>
      <color theme="1"/>
      <name val="游ゴシック"/>
      <family val="3"/>
      <charset val="128"/>
      <scheme val="minor"/>
    </font>
    <font>
      <b/>
      <u/>
      <sz val="22"/>
      <color theme="1"/>
      <name val="Meiryo UI"/>
      <family val="3"/>
      <charset val="128"/>
    </font>
    <font>
      <sz val="6"/>
      <name val="游ゴシック"/>
      <family val="3"/>
      <charset val="128"/>
      <scheme val="minor"/>
    </font>
    <font>
      <u/>
      <sz val="11"/>
      <color theme="10"/>
      <name val="游ゴシック"/>
      <family val="3"/>
      <charset val="128"/>
      <scheme val="minor"/>
    </font>
    <font>
      <b/>
      <sz val="11"/>
      <name val="游ゴシック"/>
      <family val="3"/>
      <charset val="128"/>
      <scheme val="minor"/>
    </font>
    <font>
      <b/>
      <u/>
      <sz val="11"/>
      <name val="游ゴシック"/>
      <family val="3"/>
      <charset val="128"/>
      <scheme val="minor"/>
    </font>
    <font>
      <b/>
      <sz val="12"/>
      <color rgb="FFFF0000"/>
      <name val="Meiryo UI"/>
      <family val="3"/>
      <charset val="128"/>
    </font>
    <font>
      <sz val="6"/>
      <name val="游ゴシック"/>
      <family val="2"/>
      <charset val="128"/>
      <scheme val="minor"/>
    </font>
    <font>
      <sz val="12"/>
      <name val="Meiryo UI"/>
      <family val="3"/>
      <charset val="128"/>
    </font>
    <font>
      <b/>
      <sz val="11"/>
      <name val="Meiryo UI"/>
      <family val="3"/>
      <charset val="128"/>
    </font>
    <font>
      <b/>
      <u/>
      <sz val="14"/>
      <color rgb="FFFF0000"/>
      <name val="Meiryo UI"/>
      <family val="3"/>
      <charset val="128"/>
    </font>
    <font>
      <sz val="14"/>
      <color rgb="FFFF0000"/>
      <name val="Meiryo UI"/>
      <family val="3"/>
      <charset val="128"/>
    </font>
    <font>
      <sz val="11"/>
      <color rgb="FFFF0000"/>
      <name val="Meiryo UI"/>
      <family val="3"/>
      <charset val="128"/>
    </font>
    <font>
      <b/>
      <sz val="14"/>
      <color rgb="FFFF0000"/>
      <name val="Meiryo UI"/>
      <family val="3"/>
      <charset val="128"/>
    </font>
    <font>
      <b/>
      <u/>
      <sz val="14"/>
      <color rgb="FF0000FF"/>
      <name val="Meiryo UI"/>
      <family val="3"/>
      <charset val="128"/>
    </font>
    <font>
      <sz val="14"/>
      <color rgb="FF0000FF"/>
      <name val="Meiryo UI"/>
      <family val="3"/>
      <charset val="128"/>
    </font>
    <font>
      <sz val="11"/>
      <color rgb="FF0000FF"/>
      <name val="Meiryo UI"/>
      <family val="3"/>
      <charset val="128"/>
    </font>
    <font>
      <b/>
      <sz val="14"/>
      <color rgb="FF0000FF"/>
      <name val="Meiryo UI"/>
      <family val="3"/>
      <charset val="128"/>
    </font>
    <font>
      <b/>
      <sz val="14"/>
      <name val="Meiryo UI"/>
      <family val="3"/>
      <charset val="128"/>
    </font>
    <font>
      <b/>
      <sz val="20"/>
      <color theme="1"/>
      <name val="Meiryo UI"/>
      <family val="3"/>
      <charset val="128"/>
    </font>
  </fonts>
  <fills count="7">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theme="0" tint="-4.9989318521683403E-2"/>
        <bgColor indexed="64"/>
      </patternFill>
    </fill>
    <fill>
      <patternFill patternType="solid">
        <fgColor rgb="FFFFFFCC"/>
        <bgColor indexed="64"/>
      </patternFill>
    </fill>
    <fill>
      <patternFill patternType="solid">
        <fgColor rgb="FFCCFFFF"/>
        <bgColor indexed="64"/>
      </patternFill>
    </fill>
  </fills>
  <borders count="151">
    <border>
      <left/>
      <right/>
      <top/>
      <bottom/>
      <diagonal/>
    </border>
    <border>
      <left style="medium">
        <color auto="1"/>
      </left>
      <right/>
      <top style="medium">
        <color auto="1"/>
      </top>
      <bottom/>
      <diagonal/>
    </border>
    <border>
      <left style="double">
        <color auto="1"/>
      </left>
      <right/>
      <top style="medium">
        <color auto="1"/>
      </top>
      <bottom/>
      <diagonal/>
    </border>
    <border>
      <left/>
      <right/>
      <top style="medium">
        <color auto="1"/>
      </top>
      <bottom/>
      <diagonal/>
    </border>
    <border>
      <left/>
      <right style="medium">
        <color auto="1"/>
      </right>
      <top style="medium">
        <color auto="1"/>
      </top>
      <bottom/>
      <diagonal/>
    </border>
    <border>
      <left style="double">
        <color auto="1"/>
      </left>
      <right/>
      <top/>
      <bottom/>
      <diagonal/>
    </border>
    <border>
      <left/>
      <right style="medium">
        <color auto="1"/>
      </right>
      <top/>
      <bottom/>
      <diagonal/>
    </border>
    <border>
      <left style="medium">
        <color auto="1"/>
      </left>
      <right/>
      <top/>
      <bottom/>
      <diagonal/>
    </border>
    <border>
      <left/>
      <right style="double">
        <color auto="1"/>
      </right>
      <top/>
      <bottom/>
      <diagonal/>
    </border>
    <border>
      <left/>
      <right/>
      <top/>
      <bottom style="thin">
        <color auto="1"/>
      </bottom>
      <diagonal/>
    </border>
    <border>
      <left style="medium">
        <color auto="1"/>
      </left>
      <right/>
      <top style="double">
        <color auto="1"/>
      </top>
      <bottom/>
      <diagonal/>
    </border>
    <border>
      <left/>
      <right/>
      <top style="double">
        <color auto="1"/>
      </top>
      <bottom/>
      <diagonal/>
    </border>
    <border>
      <left/>
      <right style="medium">
        <color auto="1"/>
      </right>
      <top style="hair">
        <color auto="1"/>
      </top>
      <bottom style="thin">
        <color auto="1"/>
      </bottom>
      <diagonal/>
    </border>
    <border>
      <left style="double">
        <color auto="1"/>
      </left>
      <right/>
      <top style="double">
        <color auto="1"/>
      </top>
      <bottom/>
      <diagonal/>
    </border>
    <border>
      <left style="double">
        <color auto="1"/>
      </left>
      <right/>
      <top style="hair">
        <color auto="1"/>
      </top>
      <bottom style="thin">
        <color auto="1"/>
      </bottom>
      <diagonal/>
    </border>
    <border>
      <left style="hair">
        <color auto="1"/>
      </left>
      <right style="double">
        <color auto="1"/>
      </right>
      <top style="hair">
        <color auto="1"/>
      </top>
      <bottom style="thin">
        <color auto="1"/>
      </bottom>
      <diagonal/>
    </border>
    <border>
      <left/>
      <right/>
      <top style="thin">
        <color auto="1"/>
      </top>
      <bottom/>
      <diagonal/>
    </border>
    <border>
      <left style="hair">
        <color auto="1"/>
      </left>
      <right/>
      <top/>
      <bottom/>
      <diagonal/>
    </border>
    <border>
      <left style="hair">
        <color auto="1"/>
      </left>
      <right style="double">
        <color auto="1"/>
      </right>
      <top style="thin">
        <color auto="1"/>
      </top>
      <bottom style="hair">
        <color auto="1"/>
      </bottom>
      <diagonal/>
    </border>
    <border>
      <left style="double">
        <color auto="1"/>
      </left>
      <right style="hair">
        <color auto="1"/>
      </right>
      <top style="hair">
        <color auto="1"/>
      </top>
      <bottom style="thin">
        <color auto="1"/>
      </bottom>
      <diagonal/>
    </border>
    <border>
      <left/>
      <right style="double">
        <color auto="1"/>
      </right>
      <top style="hair">
        <color auto="1"/>
      </top>
      <bottom style="thin">
        <color auto="1"/>
      </bottom>
      <diagonal/>
    </border>
    <border>
      <left style="thin">
        <color auto="1"/>
      </left>
      <right style="thin">
        <color auto="1"/>
      </right>
      <top style="thin">
        <color auto="1"/>
      </top>
      <bottom style="thin">
        <color auto="1"/>
      </bottom>
      <diagonal/>
    </border>
    <border>
      <left style="double">
        <color auto="1"/>
      </left>
      <right style="hair">
        <color auto="1"/>
      </right>
      <top/>
      <bottom/>
      <diagonal/>
    </border>
    <border>
      <left style="thin">
        <color auto="1"/>
      </left>
      <right/>
      <top style="thin">
        <color auto="1"/>
      </top>
      <bottom style="thin">
        <color auto="1"/>
      </bottom>
      <diagonal/>
    </border>
    <border>
      <left style="double">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hair">
        <color auto="1"/>
      </left>
      <right style="medium">
        <color auto="1"/>
      </right>
      <top style="hair">
        <color auto="1"/>
      </top>
      <bottom style="thin">
        <color auto="1"/>
      </bottom>
      <diagonal/>
    </border>
    <border>
      <left style="thin">
        <color auto="1"/>
      </left>
      <right style="double">
        <color auto="1"/>
      </right>
      <top style="double">
        <color auto="1"/>
      </top>
      <bottom/>
      <diagonal/>
    </border>
    <border>
      <left style="thin">
        <color auto="1"/>
      </left>
      <right style="double">
        <color auto="1"/>
      </right>
      <top style="hair">
        <color auto="1"/>
      </top>
      <bottom style="thin">
        <color auto="1"/>
      </bottom>
      <diagonal/>
    </border>
    <border>
      <left style="double">
        <color auto="1"/>
      </left>
      <right style="medium">
        <color auto="1"/>
      </right>
      <top style="medium">
        <color auto="1"/>
      </top>
      <bottom/>
      <diagonal/>
    </border>
    <border>
      <left style="double">
        <color auto="1"/>
      </left>
      <right style="medium">
        <color auto="1"/>
      </right>
      <top/>
      <bottom/>
      <diagonal/>
    </border>
    <border>
      <left style="double">
        <color auto="1"/>
      </left>
      <right style="medium">
        <color auto="1"/>
      </right>
      <top style="thin">
        <color auto="1"/>
      </top>
      <bottom style="thin">
        <color auto="1"/>
      </bottom>
      <diagonal/>
    </border>
    <border>
      <left style="double">
        <color auto="1"/>
      </left>
      <right style="medium">
        <color auto="1"/>
      </right>
      <top style="double">
        <color auto="1"/>
      </top>
      <bottom/>
      <diagonal/>
    </border>
    <border>
      <left style="double">
        <color auto="1"/>
      </left>
      <right style="medium">
        <color auto="1"/>
      </right>
      <top style="hair">
        <color auto="1"/>
      </top>
      <bottom style="medium">
        <color auto="1"/>
      </bottom>
      <diagonal/>
    </border>
    <border>
      <left style="thin">
        <color auto="1"/>
      </left>
      <right/>
      <top/>
      <bottom/>
      <diagonal/>
    </border>
    <border>
      <left style="thin">
        <color auto="1"/>
      </left>
      <right style="double">
        <color auto="1"/>
      </right>
      <top/>
      <bottom/>
      <diagonal/>
    </border>
    <border>
      <left style="medium">
        <color indexed="64"/>
      </left>
      <right style="medium">
        <color indexed="64"/>
      </right>
      <top style="medium">
        <color indexed="64"/>
      </top>
      <bottom/>
      <diagonal/>
    </border>
    <border>
      <left style="medium">
        <color indexed="64"/>
      </left>
      <right/>
      <top style="medium">
        <color indexed="64"/>
      </top>
      <bottom style="hair">
        <color indexed="64"/>
      </bottom>
      <diagonal/>
    </border>
    <border>
      <left/>
      <right style="double">
        <color indexed="64"/>
      </right>
      <top style="medium">
        <color indexed="64"/>
      </top>
      <bottom style="hair">
        <color indexed="64"/>
      </bottom>
      <diagonal/>
    </border>
    <border>
      <left style="double">
        <color indexed="64"/>
      </left>
      <right style="hair">
        <color indexed="64"/>
      </right>
      <top style="medium">
        <color indexed="64"/>
      </top>
      <bottom style="hair">
        <color indexed="64"/>
      </bottom>
      <diagonal/>
    </border>
    <border>
      <left style="hair">
        <color indexed="64"/>
      </left>
      <right style="hair">
        <color indexed="64"/>
      </right>
      <top style="medium">
        <color indexed="64"/>
      </top>
      <bottom style="hair">
        <color indexed="64"/>
      </bottom>
      <diagonal/>
    </border>
    <border>
      <left style="hair">
        <color indexed="64"/>
      </left>
      <right/>
      <top style="medium">
        <color indexed="64"/>
      </top>
      <bottom style="hair">
        <color indexed="64"/>
      </bottom>
      <diagonal/>
    </border>
    <border>
      <left style="hair">
        <color indexed="64"/>
      </left>
      <right style="double">
        <color indexed="64"/>
      </right>
      <top style="medium">
        <color indexed="64"/>
      </top>
      <bottom style="hair">
        <color indexed="64"/>
      </bottom>
      <diagonal/>
    </border>
    <border>
      <left style="medium">
        <color indexed="64"/>
      </left>
      <right style="medium">
        <color indexed="64"/>
      </right>
      <top/>
      <bottom/>
      <diagonal/>
    </border>
    <border>
      <left style="medium">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double">
        <color indexed="64"/>
      </left>
      <right style="hair">
        <color indexed="64"/>
      </right>
      <top style="hair">
        <color indexed="64"/>
      </top>
      <bottom style="double">
        <color indexed="64"/>
      </bottom>
      <diagonal/>
    </border>
    <border>
      <left style="hair">
        <color indexed="64"/>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style="hair">
        <color indexed="64"/>
      </left>
      <right style="double">
        <color indexed="64"/>
      </right>
      <top style="hair">
        <color indexed="64"/>
      </top>
      <bottom style="double">
        <color indexed="64"/>
      </bottom>
      <diagonal/>
    </border>
    <border>
      <left style="medium">
        <color indexed="64"/>
      </left>
      <right/>
      <top/>
      <bottom style="hair">
        <color indexed="64"/>
      </bottom>
      <diagonal/>
    </border>
    <border>
      <left/>
      <right style="double">
        <color indexed="64"/>
      </right>
      <top/>
      <bottom style="hair">
        <color indexed="64"/>
      </bottom>
      <diagonal/>
    </border>
    <border>
      <left style="double">
        <color indexed="64"/>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double">
        <color indexed="64"/>
      </top>
      <bottom style="hair">
        <color indexed="64"/>
      </bottom>
      <diagonal/>
    </border>
    <border>
      <left style="double">
        <color auto="1"/>
      </left>
      <right/>
      <top style="double">
        <color auto="1"/>
      </top>
      <bottom style="hair">
        <color auto="1"/>
      </bottom>
      <diagonal/>
    </border>
    <border>
      <left style="hair">
        <color indexed="64"/>
      </left>
      <right style="hair">
        <color indexed="64"/>
      </right>
      <top style="double">
        <color indexed="64"/>
      </top>
      <bottom style="hair">
        <color indexed="64"/>
      </bottom>
      <diagonal/>
    </border>
    <border>
      <left style="hair">
        <color auto="1"/>
      </left>
      <right style="double">
        <color auto="1"/>
      </right>
      <top style="double">
        <color auto="1"/>
      </top>
      <bottom style="hair">
        <color auto="1"/>
      </bottom>
      <diagonal/>
    </border>
    <border>
      <left style="hair">
        <color auto="1"/>
      </left>
      <right style="hair">
        <color auto="1"/>
      </right>
      <top/>
      <bottom/>
      <diagonal/>
    </border>
    <border>
      <left style="hair">
        <color auto="1"/>
      </left>
      <right style="thin">
        <color auto="1"/>
      </right>
      <top/>
      <bottom/>
      <diagonal/>
    </border>
    <border>
      <left style="hair">
        <color indexed="64"/>
      </left>
      <right style="double">
        <color indexed="64"/>
      </right>
      <top/>
      <bottom/>
      <diagonal/>
    </border>
    <border>
      <left style="medium">
        <color indexed="64"/>
      </left>
      <right/>
      <top style="hair">
        <color indexed="64"/>
      </top>
      <bottom/>
      <diagonal/>
    </border>
    <border>
      <left/>
      <right style="double">
        <color indexed="64"/>
      </right>
      <top style="hair">
        <color indexed="64"/>
      </top>
      <bottom/>
      <diagonal/>
    </border>
    <border>
      <left style="double">
        <color indexed="64"/>
      </left>
      <right style="hair">
        <color indexed="64"/>
      </right>
      <top style="hair">
        <color indexed="64"/>
      </top>
      <bottom/>
      <diagonal/>
    </border>
    <border>
      <left style="hair">
        <color indexed="64"/>
      </left>
      <right/>
      <top style="hair">
        <color indexed="64"/>
      </top>
      <bottom style="thin">
        <color indexed="64"/>
      </bottom>
      <diagonal/>
    </border>
    <border>
      <left style="hair">
        <color indexed="64"/>
      </left>
      <right style="thin">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medium">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right style="hair">
        <color indexed="64"/>
      </right>
      <top style="thin">
        <color indexed="64"/>
      </top>
      <bottom style="hair">
        <color indexed="64"/>
      </bottom>
      <diagonal/>
    </border>
    <border>
      <left style="double">
        <color indexed="64"/>
      </left>
      <right/>
      <top style="thin">
        <color indexed="64"/>
      </top>
      <bottom style="hair">
        <color indexed="64"/>
      </bottom>
      <diagonal/>
    </border>
    <border>
      <left style="medium">
        <color auto="1"/>
      </left>
      <right/>
      <top style="hair">
        <color auto="1"/>
      </top>
      <bottom style="hair">
        <color auto="1"/>
      </bottom>
      <diagonal/>
    </border>
    <border>
      <left/>
      <right style="double">
        <color indexed="64"/>
      </right>
      <top style="hair">
        <color indexed="64"/>
      </top>
      <bottom style="hair">
        <color indexed="64"/>
      </bottom>
      <diagonal/>
    </border>
    <border>
      <left style="double">
        <color auto="1"/>
      </left>
      <right style="hair">
        <color auto="1"/>
      </right>
      <top style="hair">
        <color auto="1"/>
      </top>
      <bottom style="hair">
        <color auto="1"/>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double">
        <color auto="1"/>
      </left>
      <right/>
      <top style="hair">
        <color auto="1"/>
      </top>
      <bottom style="hair">
        <color auto="1"/>
      </bottom>
      <diagonal/>
    </border>
    <border>
      <left style="hair">
        <color auto="1"/>
      </left>
      <right style="double">
        <color auto="1"/>
      </right>
      <top style="hair">
        <color auto="1"/>
      </top>
      <bottom style="hair">
        <color auto="1"/>
      </bottom>
      <diagonal/>
    </border>
    <border>
      <left style="medium">
        <color indexed="64"/>
      </left>
      <right style="medium">
        <color indexed="64"/>
      </right>
      <top/>
      <bottom style="medium">
        <color indexed="64"/>
      </bottom>
      <diagonal/>
    </border>
    <border>
      <left style="medium">
        <color indexed="64"/>
      </left>
      <right/>
      <top style="hair">
        <color indexed="64"/>
      </top>
      <bottom style="medium">
        <color indexed="64"/>
      </bottom>
      <diagonal/>
    </border>
    <border>
      <left/>
      <right style="double">
        <color indexed="64"/>
      </right>
      <top style="hair">
        <color indexed="64"/>
      </top>
      <bottom style="medium">
        <color indexed="64"/>
      </bottom>
      <diagonal/>
    </border>
    <border>
      <left style="double">
        <color indexed="64"/>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style="hair">
        <color indexed="64"/>
      </left>
      <right/>
      <top style="hair">
        <color indexed="64"/>
      </top>
      <bottom style="medium">
        <color indexed="64"/>
      </bottom>
      <diagonal/>
    </border>
    <border>
      <left style="hair">
        <color indexed="64"/>
      </left>
      <right style="double">
        <color indexed="64"/>
      </right>
      <top style="hair">
        <color indexed="64"/>
      </top>
      <bottom style="medium">
        <color indexed="64"/>
      </bottom>
      <diagonal/>
    </border>
    <border>
      <left style="thin">
        <color indexed="64"/>
      </left>
      <right style="double">
        <color indexed="64"/>
      </right>
      <top style="medium">
        <color indexed="64"/>
      </top>
      <bottom/>
      <diagonal/>
    </border>
    <border>
      <left style="hair">
        <color indexed="64"/>
      </left>
      <right style="thin">
        <color indexed="64"/>
      </right>
      <top style="medium">
        <color indexed="64"/>
      </top>
      <bottom style="hair">
        <color indexed="64"/>
      </bottom>
      <diagonal/>
    </border>
    <border>
      <left style="hair">
        <color auto="1"/>
      </left>
      <right style="thin">
        <color indexed="64"/>
      </right>
      <top style="hair">
        <color indexed="64"/>
      </top>
      <bottom style="double">
        <color indexed="64"/>
      </bottom>
      <diagonal/>
    </border>
    <border>
      <left style="medium">
        <color auto="1"/>
      </left>
      <right/>
      <top style="double">
        <color auto="1"/>
      </top>
      <bottom style="hair">
        <color auto="1"/>
      </bottom>
      <diagonal/>
    </border>
    <border>
      <left/>
      <right style="double">
        <color indexed="64"/>
      </right>
      <top style="double">
        <color indexed="64"/>
      </top>
      <bottom style="hair">
        <color indexed="64"/>
      </bottom>
      <diagonal/>
    </border>
    <border>
      <left style="double">
        <color auto="1"/>
      </left>
      <right style="hair">
        <color auto="1"/>
      </right>
      <top style="double">
        <color auto="1"/>
      </top>
      <bottom style="hair">
        <color auto="1"/>
      </bottom>
      <diagonal/>
    </border>
    <border>
      <left style="hair">
        <color auto="1"/>
      </left>
      <right style="thin">
        <color auto="1"/>
      </right>
      <top style="hair">
        <color auto="1"/>
      </top>
      <bottom/>
      <diagonal/>
    </border>
    <border>
      <left style="medium">
        <color auto="1"/>
      </left>
      <right/>
      <top style="hair">
        <color auto="1"/>
      </top>
      <bottom style="thin">
        <color auto="1"/>
      </bottom>
      <diagonal/>
    </border>
    <border>
      <left style="double">
        <color indexed="64"/>
      </left>
      <right/>
      <top style="hair">
        <color indexed="64"/>
      </top>
      <bottom/>
      <diagonal/>
    </border>
    <border>
      <left style="hair">
        <color indexed="64"/>
      </left>
      <right style="thin">
        <color indexed="64"/>
      </right>
      <top style="thin">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double">
        <color indexed="64"/>
      </right>
      <top/>
      <bottom style="medium">
        <color indexed="64"/>
      </bottom>
      <diagonal/>
    </border>
    <border>
      <left style="hair">
        <color indexed="64"/>
      </left>
      <right style="thin">
        <color indexed="64"/>
      </right>
      <top style="hair">
        <color indexed="64"/>
      </top>
      <bottom style="medium">
        <color indexed="64"/>
      </bottom>
      <diagonal/>
    </border>
    <border>
      <left style="medium">
        <color auto="1"/>
      </left>
      <right/>
      <top/>
      <bottom style="medium">
        <color auto="1"/>
      </bottom>
      <diagonal/>
    </border>
    <border>
      <left/>
      <right style="medium">
        <color auto="1"/>
      </right>
      <top/>
      <bottom style="medium">
        <color auto="1"/>
      </bottom>
      <diagonal/>
    </border>
    <border>
      <left style="hair">
        <color indexed="64"/>
      </left>
      <right style="medium">
        <color indexed="64"/>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medium">
        <color indexed="64"/>
      </right>
      <top style="hair">
        <color indexed="64"/>
      </top>
      <bottom style="double">
        <color indexed="64"/>
      </bottom>
      <diagonal/>
    </border>
    <border>
      <left style="medium">
        <color indexed="64"/>
      </left>
      <right style="medium">
        <color indexed="64"/>
      </right>
      <top style="hair">
        <color indexed="64"/>
      </top>
      <bottom style="double">
        <color indexed="64"/>
      </bottom>
      <diagonal/>
    </border>
    <border>
      <left style="hair">
        <color indexed="64"/>
      </left>
      <right/>
      <top style="double">
        <color indexed="64"/>
      </top>
      <bottom style="hair">
        <color indexed="64"/>
      </bottom>
      <diagonal/>
    </border>
    <border>
      <left style="hair">
        <color indexed="64"/>
      </left>
      <right style="medium">
        <color indexed="64"/>
      </right>
      <top style="double">
        <color auto="1"/>
      </top>
      <bottom style="hair">
        <color auto="1"/>
      </bottom>
      <diagonal/>
    </border>
    <border>
      <left/>
      <right style="medium">
        <color indexed="64"/>
      </right>
      <top style="double">
        <color indexed="64"/>
      </top>
      <bottom style="hair">
        <color indexed="64"/>
      </bottom>
      <diagonal/>
    </border>
    <border>
      <left style="hair">
        <color indexed="64"/>
      </left>
      <right style="medium">
        <color indexed="64"/>
      </right>
      <top/>
      <bottom/>
      <diagonal/>
    </border>
    <border>
      <left style="hair">
        <color indexed="64"/>
      </left>
      <right/>
      <top/>
      <bottom style="hair">
        <color indexed="64"/>
      </bottom>
      <diagonal/>
    </border>
    <border>
      <left style="hair">
        <color indexed="64"/>
      </left>
      <right style="thin">
        <color indexed="64"/>
      </right>
      <top/>
      <bottom style="hair">
        <color indexed="64"/>
      </bottom>
      <diagonal/>
    </border>
    <border>
      <left style="hair">
        <color indexed="64"/>
      </left>
      <right style="medium">
        <color indexed="64"/>
      </right>
      <top/>
      <bottom style="hair">
        <color indexed="64"/>
      </bottom>
      <diagonal/>
    </border>
    <border>
      <left/>
      <right style="medium">
        <color indexed="64"/>
      </right>
      <top/>
      <bottom style="hair">
        <color indexed="64"/>
      </bottom>
      <diagonal/>
    </border>
    <border>
      <left style="hair">
        <color indexed="64"/>
      </left>
      <right style="medium">
        <color indexed="64"/>
      </right>
      <top style="hair">
        <color indexed="64"/>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hair">
        <color indexed="64"/>
      </top>
      <bottom style="medium">
        <color indexed="64"/>
      </bottom>
      <diagonal/>
    </border>
    <border>
      <left/>
      <right style="medium">
        <color indexed="64"/>
      </right>
      <top style="hair">
        <color indexed="64"/>
      </top>
      <bottom style="medium">
        <color indexed="64"/>
      </bottom>
      <diagonal/>
    </border>
    <border>
      <left style="hair">
        <color indexed="64"/>
      </left>
      <right style="double">
        <color indexed="64"/>
      </right>
      <top/>
      <bottom style="hair">
        <color indexed="64"/>
      </bottom>
      <diagonal/>
    </border>
    <border>
      <left/>
      <right/>
      <top style="hair">
        <color indexed="64"/>
      </top>
      <bottom style="thin">
        <color indexed="64"/>
      </bottom>
      <diagonal/>
    </border>
    <border>
      <left style="hair">
        <color indexed="64"/>
      </left>
      <right style="double">
        <color indexed="64"/>
      </right>
      <top style="hair">
        <color indexed="64"/>
      </top>
      <bottom/>
      <diagonal/>
    </border>
    <border>
      <left style="hair">
        <color indexed="64"/>
      </left>
      <right/>
      <top style="thin">
        <color indexed="64"/>
      </top>
      <bottom style="hair">
        <color indexed="64"/>
      </bottom>
      <diagonal/>
    </border>
    <border>
      <left/>
      <right style="hair">
        <color indexed="64"/>
      </right>
      <top style="medium">
        <color indexed="64"/>
      </top>
      <bottom style="hair">
        <color indexed="64"/>
      </bottom>
      <diagonal/>
    </border>
    <border>
      <left/>
      <right style="hair">
        <color indexed="64"/>
      </right>
      <top style="hair">
        <color indexed="64"/>
      </top>
      <bottom style="double">
        <color indexed="64"/>
      </bottom>
      <diagonal/>
    </border>
    <border>
      <left/>
      <right style="hair">
        <color indexed="64"/>
      </right>
      <top/>
      <bottom style="hair">
        <color indexed="64"/>
      </bottom>
      <diagonal/>
    </border>
    <border>
      <left/>
      <right style="hair">
        <color auto="1"/>
      </right>
      <top/>
      <bottom/>
      <diagonal/>
    </border>
    <border>
      <left/>
      <right style="hair">
        <color indexed="64"/>
      </right>
      <top style="hair">
        <color indexed="64"/>
      </top>
      <bottom style="hair">
        <color indexed="64"/>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style="thin">
        <color indexed="64"/>
      </top>
      <bottom/>
      <diagonal/>
    </border>
    <border>
      <left style="medium">
        <color rgb="FFFF0000"/>
      </left>
      <right/>
      <top style="medium">
        <color rgb="FFFF0000"/>
      </top>
      <bottom/>
      <diagonal/>
    </border>
    <border>
      <left/>
      <right/>
      <top style="medium">
        <color rgb="FFFF0000"/>
      </top>
      <bottom/>
      <diagonal/>
    </border>
    <border>
      <left style="medium">
        <color rgb="FFFF0000"/>
      </left>
      <right style="thin">
        <color indexed="64"/>
      </right>
      <top style="medium">
        <color rgb="FFFF0000"/>
      </top>
      <bottom style="thin">
        <color indexed="64"/>
      </bottom>
      <diagonal/>
    </border>
    <border>
      <left style="thin">
        <color indexed="64"/>
      </left>
      <right style="thin">
        <color indexed="64"/>
      </right>
      <top style="medium">
        <color rgb="FFFF0000"/>
      </top>
      <bottom style="thin">
        <color indexed="64"/>
      </bottom>
      <diagonal/>
    </border>
    <border>
      <left style="thin">
        <color indexed="64"/>
      </left>
      <right style="medium">
        <color rgb="FFFF0000"/>
      </right>
      <top style="medium">
        <color rgb="FFFF0000"/>
      </top>
      <bottom style="thin">
        <color indexed="64"/>
      </bottom>
      <diagonal/>
    </border>
    <border>
      <left/>
      <right style="medium">
        <color rgb="FFFF0000"/>
      </right>
      <top style="medium">
        <color rgb="FFFF0000"/>
      </top>
      <bottom/>
      <diagonal/>
    </border>
    <border>
      <left style="medium">
        <color rgb="FFFF0000"/>
      </left>
      <right style="medium">
        <color rgb="FFFF0000"/>
      </right>
      <top style="medium">
        <color rgb="FFFF0000"/>
      </top>
      <bottom/>
      <diagonal/>
    </border>
    <border>
      <left style="medium">
        <color rgb="FFFF0000"/>
      </left>
      <right/>
      <top/>
      <bottom style="medium">
        <color rgb="FFFF0000"/>
      </bottom>
      <diagonal/>
    </border>
    <border>
      <left/>
      <right/>
      <top/>
      <bottom style="medium">
        <color rgb="FFFF0000"/>
      </bottom>
      <diagonal/>
    </border>
    <border>
      <left style="medium">
        <color rgb="FFFF0000"/>
      </left>
      <right style="thin">
        <color indexed="64"/>
      </right>
      <top style="thin">
        <color indexed="64"/>
      </top>
      <bottom style="medium">
        <color rgb="FFFF0000"/>
      </bottom>
      <diagonal/>
    </border>
    <border>
      <left style="thin">
        <color indexed="64"/>
      </left>
      <right style="thin">
        <color indexed="64"/>
      </right>
      <top style="thin">
        <color indexed="64"/>
      </top>
      <bottom style="medium">
        <color rgb="FFFF0000"/>
      </bottom>
      <diagonal/>
    </border>
    <border>
      <left style="thin">
        <color indexed="64"/>
      </left>
      <right style="medium">
        <color rgb="FFFF0000"/>
      </right>
      <top style="thin">
        <color indexed="64"/>
      </top>
      <bottom style="medium">
        <color rgb="FFFF0000"/>
      </bottom>
      <diagonal/>
    </border>
    <border>
      <left/>
      <right style="medium">
        <color rgb="FFFF0000"/>
      </right>
      <top/>
      <bottom style="medium">
        <color rgb="FFFF0000"/>
      </bottom>
      <diagonal/>
    </border>
    <border>
      <left style="medium">
        <color rgb="FFFF0000"/>
      </left>
      <right style="medium">
        <color rgb="FFFF0000"/>
      </right>
      <top/>
      <bottom style="medium">
        <color rgb="FFFF0000"/>
      </bottom>
      <diagonal/>
    </border>
    <border>
      <left/>
      <right style="thin">
        <color indexed="64"/>
      </right>
      <top/>
      <bottom/>
      <diagonal/>
    </border>
    <border>
      <left style="thin">
        <color auto="1"/>
      </left>
      <right/>
      <top style="thin">
        <color indexed="64"/>
      </top>
      <bottom style="hair">
        <color indexed="64"/>
      </bottom>
      <diagonal/>
    </border>
    <border>
      <left/>
      <right style="thin">
        <color indexed="64"/>
      </right>
      <top style="thin">
        <color indexed="64"/>
      </top>
      <bottom style="hair">
        <color indexed="64"/>
      </bottom>
      <diagonal/>
    </border>
    <border>
      <left/>
      <right/>
      <top style="thin">
        <color indexed="64"/>
      </top>
      <bottom style="hair">
        <color indexed="64"/>
      </bottom>
      <diagonal/>
    </border>
    <border>
      <left style="thin">
        <color auto="1"/>
      </left>
      <right/>
      <top style="hair">
        <color auto="1"/>
      </top>
      <bottom style="thin">
        <color auto="1"/>
      </bottom>
      <diagonal/>
    </border>
    <border>
      <left/>
      <right style="thin">
        <color indexed="64"/>
      </right>
      <top style="hair">
        <color indexed="64"/>
      </top>
      <bottom style="thin">
        <color indexed="64"/>
      </bottom>
      <diagonal/>
    </border>
  </borders>
  <cellStyleXfs count="7">
    <xf numFmtId="0" fontId="0" fillId="0" borderId="0">
      <alignment vertical="center"/>
    </xf>
    <xf numFmtId="0" fontId="11" fillId="0" borderId="0" applyNumberFormat="0" applyFill="0" applyBorder="0" applyAlignment="0" applyProtection="0">
      <alignment vertical="center"/>
    </xf>
    <xf numFmtId="0" fontId="17" fillId="0" borderId="0">
      <alignment vertical="center"/>
    </xf>
    <xf numFmtId="0" fontId="16" fillId="0" borderId="0">
      <alignment vertical="center"/>
    </xf>
    <xf numFmtId="0" fontId="16" fillId="0" borderId="0">
      <alignment vertical="center"/>
    </xf>
    <xf numFmtId="0" fontId="25" fillId="0" borderId="0">
      <alignment vertical="center"/>
    </xf>
    <xf numFmtId="0" fontId="28" fillId="0" borderId="0" applyNumberFormat="0" applyFill="0" applyBorder="0" applyAlignment="0" applyProtection="0">
      <alignment vertical="center"/>
    </xf>
  </cellStyleXfs>
  <cellXfs count="372">
    <xf numFmtId="0" fontId="0" fillId="0" borderId="0" xfId="0">
      <alignment vertical="center"/>
    </xf>
    <xf numFmtId="0" fontId="2" fillId="0" borderId="0" xfId="0" applyFont="1">
      <alignment vertical="center"/>
    </xf>
    <xf numFmtId="49" fontId="3" fillId="0" borderId="0" xfId="0" applyNumberFormat="1" applyFont="1">
      <alignment vertical="center"/>
    </xf>
    <xf numFmtId="0" fontId="3" fillId="0" borderId="0" xfId="0" applyFont="1">
      <alignment vertical="center"/>
    </xf>
    <xf numFmtId="0" fontId="0" fillId="0" borderId="0" xfId="0" applyAlignment="1">
      <alignment horizontal="center" vertical="center"/>
    </xf>
    <xf numFmtId="49" fontId="5" fillId="0" borderId="0" xfId="0" applyNumberFormat="1" applyFont="1">
      <alignment vertical="center"/>
    </xf>
    <xf numFmtId="0" fontId="8" fillId="0" borderId="0" xfId="0" applyFont="1">
      <alignment vertical="center"/>
    </xf>
    <xf numFmtId="0" fontId="0" fillId="0" borderId="0" xfId="0" applyFont="1">
      <alignment vertical="center"/>
    </xf>
    <xf numFmtId="0" fontId="4" fillId="3" borderId="0" xfId="0" applyFont="1" applyFill="1" applyAlignment="1">
      <alignment horizontal="center" vertical="center"/>
    </xf>
    <xf numFmtId="49" fontId="6" fillId="3" borderId="0" xfId="0" applyNumberFormat="1" applyFont="1" applyFill="1">
      <alignment vertical="center"/>
    </xf>
    <xf numFmtId="0" fontId="9" fillId="3" borderId="0" xfId="0" applyFont="1" applyFill="1">
      <alignment vertical="center"/>
    </xf>
    <xf numFmtId="0" fontId="0" fillId="3" borderId="0" xfId="0" applyFill="1">
      <alignment vertical="center"/>
    </xf>
    <xf numFmtId="0" fontId="0" fillId="2" borderId="0" xfId="0" applyFill="1">
      <alignment vertical="center"/>
    </xf>
    <xf numFmtId="0" fontId="9" fillId="0" borderId="0" xfId="0" applyFont="1">
      <alignment vertical="center"/>
    </xf>
    <xf numFmtId="0" fontId="11" fillId="0" borderId="0" xfId="1">
      <alignment vertical="center"/>
    </xf>
    <xf numFmtId="0" fontId="0" fillId="0" borderId="3" xfId="0" applyBorder="1" applyAlignment="1">
      <alignment horizontal="center" vertical="center"/>
    </xf>
    <xf numFmtId="0" fontId="14" fillId="0" borderId="0" xfId="0" applyFont="1">
      <alignment vertical="center"/>
    </xf>
    <xf numFmtId="0" fontId="15" fillId="0" borderId="0" xfId="0" applyFont="1">
      <alignment vertical="center"/>
    </xf>
    <xf numFmtId="0" fontId="19" fillId="0" borderId="0" xfId="3" quotePrefix="1" applyFont="1">
      <alignment vertical="center"/>
    </xf>
    <xf numFmtId="0" fontId="3" fillId="0" borderId="0" xfId="0" applyFont="1" applyFill="1">
      <alignment vertical="center"/>
    </xf>
    <xf numFmtId="0" fontId="0" fillId="0" borderId="0" xfId="0" applyFill="1">
      <alignment vertical="center"/>
    </xf>
    <xf numFmtId="0" fontId="13" fillId="0" borderId="1" xfId="0" applyFont="1" applyBorder="1" applyAlignment="1">
      <alignment horizontal="center" vertical="center"/>
    </xf>
    <xf numFmtId="0" fontId="13" fillId="0" borderId="3" xfId="0" applyFont="1" applyBorder="1" applyAlignment="1">
      <alignment horizontal="center" vertical="center"/>
    </xf>
    <xf numFmtId="0" fontId="13" fillId="0" borderId="7" xfId="0" applyFont="1" applyBorder="1" applyAlignment="1">
      <alignment horizontal="center" vertical="center"/>
    </xf>
    <xf numFmtId="0" fontId="13" fillId="0" borderId="0" xfId="0" applyFont="1" applyBorder="1" applyAlignment="1">
      <alignment horizontal="center" vertical="center"/>
    </xf>
    <xf numFmtId="0" fontId="12" fillId="0" borderId="3" xfId="0" applyFont="1" applyBorder="1" applyAlignment="1">
      <alignment horizontal="left" vertical="center"/>
    </xf>
    <xf numFmtId="0" fontId="13" fillId="0" borderId="3" xfId="0" applyFont="1" applyBorder="1" applyAlignment="1">
      <alignment horizontal="left" vertical="center"/>
    </xf>
    <xf numFmtId="0" fontId="13" fillId="0" borderId="0" xfId="0" applyFont="1" applyAlignment="1">
      <alignment horizontal="left" vertical="center"/>
    </xf>
    <xf numFmtId="0" fontId="12" fillId="0" borderId="0" xfId="0" applyFont="1" applyAlignment="1">
      <alignment horizontal="left" vertical="center"/>
    </xf>
    <xf numFmtId="0" fontId="13" fillId="0" borderId="0" xfId="0" applyFont="1">
      <alignment vertical="center"/>
    </xf>
    <xf numFmtId="0" fontId="0" fillId="0" borderId="0" xfId="0">
      <alignment vertical="center"/>
    </xf>
    <xf numFmtId="0" fontId="3" fillId="0" borderId="0" xfId="0" applyFont="1">
      <alignment vertical="center"/>
    </xf>
    <xf numFmtId="0" fontId="0" fillId="0" borderId="0" xfId="0">
      <alignment vertical="center"/>
    </xf>
    <xf numFmtId="0" fontId="0" fillId="0" borderId="0" xfId="0">
      <alignment vertical="center"/>
    </xf>
    <xf numFmtId="0" fontId="20" fillId="0" borderId="0" xfId="0" applyFont="1">
      <alignment vertical="center"/>
    </xf>
    <xf numFmtId="0" fontId="13" fillId="0" borderId="0" xfId="0" applyFont="1">
      <alignment vertical="center"/>
    </xf>
    <xf numFmtId="0" fontId="9" fillId="0" borderId="0" xfId="0" applyFont="1" applyAlignment="1">
      <alignment horizontal="right" vertical="center"/>
    </xf>
    <xf numFmtId="0" fontId="3" fillId="0" borderId="0" xfId="0" applyFont="1" applyAlignment="1">
      <alignment horizontal="right" vertical="center"/>
    </xf>
    <xf numFmtId="0" fontId="0" fillId="0" borderId="0" xfId="0">
      <alignment vertical="center"/>
    </xf>
    <xf numFmtId="0" fontId="0" fillId="0" borderId="0" xfId="0" applyAlignment="1">
      <alignment vertical="top"/>
    </xf>
    <xf numFmtId="49" fontId="3" fillId="0" borderId="0" xfId="0" applyNumberFormat="1" applyFont="1" applyAlignment="1">
      <alignment vertical="top"/>
    </xf>
    <xf numFmtId="0" fontId="4" fillId="0" borderId="2" xfId="0" applyFont="1" applyBorder="1">
      <alignment vertical="center"/>
    </xf>
    <xf numFmtId="0" fontId="4" fillId="0" borderId="5" xfId="0" applyFont="1" applyBorder="1">
      <alignment vertical="center"/>
    </xf>
    <xf numFmtId="0" fontId="4" fillId="0" borderId="30" xfId="0" applyFont="1" applyBorder="1">
      <alignment vertical="center"/>
    </xf>
    <xf numFmtId="0" fontId="4" fillId="0" borderId="31" xfId="0" applyFont="1" applyBorder="1">
      <alignment vertical="center"/>
    </xf>
    <xf numFmtId="0" fontId="10" fillId="0" borderId="23" xfId="0" applyFont="1" applyBorder="1" applyAlignment="1">
      <alignment horizontal="center" vertical="center"/>
    </xf>
    <xf numFmtId="0" fontId="10" fillId="0" borderId="28" xfId="0" applyFont="1" applyBorder="1" applyAlignment="1">
      <alignment horizontal="center" vertical="center" wrapText="1"/>
    </xf>
    <xf numFmtId="0" fontId="10" fillId="0" borderId="29" xfId="0" applyFont="1" applyBorder="1" applyAlignment="1">
      <alignment horizontal="center" vertical="center" wrapText="1"/>
    </xf>
    <xf numFmtId="0" fontId="10" fillId="0" borderId="10" xfId="0" applyFont="1" applyBorder="1" applyAlignment="1">
      <alignment horizontal="center" vertical="center"/>
    </xf>
    <xf numFmtId="0" fontId="10" fillId="0" borderId="11" xfId="0" applyFont="1" applyBorder="1" applyAlignment="1">
      <alignment horizontal="center" vertical="center" wrapText="1"/>
    </xf>
    <xf numFmtId="0" fontId="10" fillId="0" borderId="24" xfId="0" applyFont="1" applyBorder="1" applyAlignment="1">
      <alignment horizontal="left" vertical="center" wrapText="1"/>
    </xf>
    <xf numFmtId="0" fontId="10" fillId="0" borderId="32" xfId="0" applyFont="1" applyBorder="1" applyAlignment="1">
      <alignment horizontal="left" vertical="center" wrapText="1"/>
    </xf>
    <xf numFmtId="0" fontId="10" fillId="0" borderId="13" xfId="0" applyFont="1" applyBorder="1" applyAlignment="1">
      <alignment horizontal="left" vertical="center" wrapText="1"/>
    </xf>
    <xf numFmtId="0" fontId="14" fillId="2" borderId="33" xfId="0" applyFont="1" applyFill="1" applyBorder="1" applyAlignment="1">
      <alignment horizontal="left" vertical="center" wrapText="1"/>
    </xf>
    <xf numFmtId="0" fontId="10" fillId="0" borderId="14" xfId="0" applyFont="1" applyBorder="1" applyAlignment="1">
      <alignment horizontal="left" vertical="center" wrapText="1"/>
    </xf>
    <xf numFmtId="0" fontId="14" fillId="2" borderId="34" xfId="0" applyFont="1" applyFill="1" applyBorder="1" applyAlignment="1">
      <alignment horizontal="left" vertical="center" wrapText="1"/>
    </xf>
    <xf numFmtId="0" fontId="2" fillId="0" borderId="0" xfId="0" applyFont="1" applyAlignment="1">
      <alignment horizontal="right" vertical="center"/>
    </xf>
    <xf numFmtId="49" fontId="2" fillId="0" borderId="0" xfId="0" applyNumberFormat="1" applyFont="1" applyAlignment="1">
      <alignment horizontal="right" vertical="center"/>
    </xf>
    <xf numFmtId="49" fontId="2" fillId="0" borderId="0" xfId="0" applyNumberFormat="1" applyFont="1">
      <alignment vertical="center"/>
    </xf>
    <xf numFmtId="0" fontId="21" fillId="0" borderId="0" xfId="1" applyFont="1">
      <alignment vertical="center"/>
    </xf>
    <xf numFmtId="0" fontId="8" fillId="0" borderId="0" xfId="0" applyFont="1" applyAlignment="1">
      <alignment horizontal="center" vertical="center"/>
    </xf>
    <xf numFmtId="49" fontId="18" fillId="0" borderId="0" xfId="0" applyNumberFormat="1" applyFont="1">
      <alignment vertical="center"/>
    </xf>
    <xf numFmtId="49" fontId="8" fillId="0" borderId="0" xfId="0" applyNumberFormat="1" applyFont="1">
      <alignment vertical="center"/>
    </xf>
    <xf numFmtId="0" fontId="18" fillId="0" borderId="0" xfId="0" applyFont="1">
      <alignment vertical="center"/>
    </xf>
    <xf numFmtId="0" fontId="22" fillId="0" borderId="0" xfId="0" applyFont="1">
      <alignment vertical="center"/>
    </xf>
    <xf numFmtId="0" fontId="23" fillId="0" borderId="0" xfId="3" applyFont="1">
      <alignment vertical="center"/>
    </xf>
    <xf numFmtId="49" fontId="24" fillId="0" borderId="0" xfId="0" applyNumberFormat="1" applyFont="1">
      <alignment vertical="center"/>
    </xf>
    <xf numFmtId="0" fontId="23" fillId="0" borderId="0" xfId="0" applyFont="1">
      <alignment vertical="center"/>
    </xf>
    <xf numFmtId="0" fontId="4" fillId="0" borderId="5" xfId="0" applyFont="1" applyBorder="1" applyAlignment="1">
      <alignment vertical="center" wrapText="1"/>
    </xf>
    <xf numFmtId="0" fontId="4" fillId="0" borderId="31" xfId="0" applyFont="1" applyBorder="1" applyAlignment="1">
      <alignment vertical="center" wrapText="1"/>
    </xf>
    <xf numFmtId="0" fontId="10" fillId="0" borderId="0" xfId="5" applyFont="1">
      <alignment vertical="center"/>
    </xf>
    <xf numFmtId="0" fontId="10" fillId="0" borderId="0" xfId="5" applyFont="1" applyAlignment="1">
      <alignment horizontal="center" vertical="center"/>
    </xf>
    <xf numFmtId="0" fontId="10" fillId="0" borderId="0" xfId="5" applyFont="1" applyAlignment="1">
      <alignment horizontal="center" vertical="center" shrinkToFit="1"/>
    </xf>
    <xf numFmtId="0" fontId="26" fillId="0" borderId="0" xfId="5" applyFont="1">
      <alignment vertical="center"/>
    </xf>
    <xf numFmtId="0" fontId="24" fillId="0" borderId="0" xfId="5" applyFont="1">
      <alignment vertical="center"/>
    </xf>
    <xf numFmtId="0" fontId="24" fillId="0" borderId="0" xfId="5" applyFont="1" applyAlignment="1">
      <alignment horizontal="left" vertical="center"/>
    </xf>
    <xf numFmtId="0" fontId="24" fillId="0" borderId="0" xfId="5" applyFont="1" applyAlignment="1">
      <alignment horizontal="center" vertical="center"/>
    </xf>
    <xf numFmtId="0" fontId="24" fillId="0" borderId="0" xfId="5" applyFont="1" applyAlignment="1">
      <alignment horizontal="right" vertical="center"/>
    </xf>
    <xf numFmtId="0" fontId="24" fillId="0" borderId="0" xfId="5" applyFont="1" applyAlignment="1">
      <alignment horizontal="center" vertical="center" shrinkToFit="1"/>
    </xf>
    <xf numFmtId="0" fontId="4" fillId="0" borderId="0" xfId="5" applyFont="1">
      <alignment vertical="center"/>
    </xf>
    <xf numFmtId="0" fontId="5" fillId="0" borderId="38" xfId="5" applyFont="1" applyBorder="1">
      <alignment vertical="center"/>
    </xf>
    <xf numFmtId="0" fontId="5" fillId="0" borderId="39" xfId="5" applyFont="1" applyBorder="1">
      <alignment vertical="center"/>
    </xf>
    <xf numFmtId="0" fontId="5" fillId="0" borderId="40" xfId="5" applyFont="1" applyBorder="1" applyAlignment="1">
      <alignment horizontal="center" vertical="center"/>
    </xf>
    <xf numFmtId="0" fontId="5" fillId="0" borderId="41" xfId="5" applyFont="1" applyBorder="1" applyAlignment="1">
      <alignment horizontal="center" vertical="center"/>
    </xf>
    <xf numFmtId="0" fontId="5" fillId="0" borderId="42" xfId="5" applyFont="1" applyBorder="1" applyAlignment="1">
      <alignment horizontal="center" vertical="center"/>
    </xf>
    <xf numFmtId="0" fontId="4" fillId="0" borderId="5" xfId="5" applyFont="1" applyBorder="1">
      <alignment vertical="center"/>
    </xf>
    <xf numFmtId="0" fontId="5" fillId="0" borderId="43" xfId="5" applyFont="1" applyBorder="1" applyAlignment="1">
      <alignment horizontal="center" vertical="center"/>
    </xf>
    <xf numFmtId="0" fontId="5" fillId="4" borderId="1" xfId="5" applyFont="1" applyFill="1" applyBorder="1" applyAlignment="1">
      <alignment horizontal="center" vertical="center"/>
    </xf>
    <xf numFmtId="0" fontId="5" fillId="4" borderId="4" xfId="5" applyFont="1" applyFill="1" applyBorder="1" applyAlignment="1">
      <alignment horizontal="center" vertical="center"/>
    </xf>
    <xf numFmtId="0" fontId="5" fillId="0" borderId="0" xfId="5" applyFont="1">
      <alignment vertical="center"/>
    </xf>
    <xf numFmtId="0" fontId="5" fillId="0" borderId="0" xfId="5" applyFont="1" applyAlignment="1">
      <alignment horizontal="center" vertical="center" shrinkToFit="1"/>
    </xf>
    <xf numFmtId="0" fontId="5" fillId="0" borderId="45" xfId="5" applyFont="1" applyBorder="1">
      <alignment vertical="center"/>
    </xf>
    <xf numFmtId="0" fontId="5" fillId="0" borderId="46" xfId="5" applyFont="1" applyBorder="1">
      <alignment vertical="center"/>
    </xf>
    <xf numFmtId="0" fontId="5" fillId="0" borderId="47" xfId="5" applyFont="1" applyBorder="1" applyAlignment="1">
      <alignment horizontal="center" vertical="center"/>
    </xf>
    <xf numFmtId="0" fontId="5" fillId="2" borderId="48" xfId="5" applyFont="1" applyFill="1" applyBorder="1" applyAlignment="1">
      <alignment horizontal="center" vertical="center"/>
    </xf>
    <xf numFmtId="0" fontId="5" fillId="2" borderId="49" xfId="5" applyFont="1" applyFill="1" applyBorder="1" applyAlignment="1">
      <alignment horizontal="center" vertical="center"/>
    </xf>
    <xf numFmtId="0" fontId="5" fillId="2" borderId="47" xfId="5" applyFont="1" applyFill="1" applyBorder="1" applyAlignment="1">
      <alignment horizontal="center" vertical="center"/>
    </xf>
    <xf numFmtId="0" fontId="5" fillId="2" borderId="50" xfId="5" applyFont="1" applyFill="1" applyBorder="1" applyAlignment="1">
      <alignment horizontal="center" vertical="center"/>
    </xf>
    <xf numFmtId="0" fontId="5" fillId="4" borderId="7" xfId="5" applyFont="1" applyFill="1" applyBorder="1" applyAlignment="1">
      <alignment horizontal="center" vertical="center"/>
    </xf>
    <xf numFmtId="0" fontId="5" fillId="4" borderId="6" xfId="5" applyFont="1" applyFill="1" applyBorder="1" applyAlignment="1">
      <alignment horizontal="center" vertical="center"/>
    </xf>
    <xf numFmtId="0" fontId="5" fillId="0" borderId="51" xfId="5" applyFont="1" applyBorder="1">
      <alignment vertical="center"/>
    </xf>
    <xf numFmtId="0" fontId="5" fillId="0" borderId="52" xfId="5" applyFont="1" applyBorder="1">
      <alignment vertical="center"/>
    </xf>
    <xf numFmtId="0" fontId="19" fillId="0" borderId="53" xfId="5" applyFont="1" applyBorder="1" applyAlignment="1">
      <alignment horizontal="center" vertical="center"/>
    </xf>
    <xf numFmtId="0" fontId="19" fillId="2" borderId="54" xfId="5" applyFont="1" applyFill="1" applyBorder="1" applyAlignment="1">
      <alignment horizontal="center" vertical="center"/>
    </xf>
    <xf numFmtId="0" fontId="19" fillId="2" borderId="55" xfId="5" applyFont="1" applyFill="1" applyBorder="1" applyAlignment="1">
      <alignment horizontal="center" vertical="center"/>
    </xf>
    <xf numFmtId="0" fontId="19" fillId="2" borderId="56" xfId="5" applyFont="1" applyFill="1" applyBorder="1" applyAlignment="1">
      <alignment horizontal="center" vertical="center"/>
    </xf>
    <xf numFmtId="0" fontId="19" fillId="2" borderId="57" xfId="5" applyFont="1" applyFill="1" applyBorder="1" applyAlignment="1">
      <alignment horizontal="center" vertical="center"/>
    </xf>
    <xf numFmtId="0" fontId="19" fillId="2" borderId="58" xfId="5" applyFont="1" applyFill="1" applyBorder="1" applyAlignment="1">
      <alignment horizontal="center" vertical="center"/>
    </xf>
    <xf numFmtId="0" fontId="19" fillId="4" borderId="7" xfId="5" applyFont="1" applyFill="1" applyBorder="1" applyAlignment="1">
      <alignment horizontal="center" vertical="center"/>
    </xf>
    <xf numFmtId="0" fontId="19" fillId="4" borderId="6" xfId="5" applyFont="1" applyFill="1" applyBorder="1" applyAlignment="1">
      <alignment horizontal="center" vertical="center"/>
    </xf>
    <xf numFmtId="0" fontId="5" fillId="0" borderId="7" xfId="5" applyFont="1" applyBorder="1">
      <alignment vertical="center"/>
    </xf>
    <xf numFmtId="0" fontId="5" fillId="0" borderId="8" xfId="5" applyFont="1" applyBorder="1">
      <alignment vertical="center"/>
    </xf>
    <xf numFmtId="0" fontId="19" fillId="0" borderId="22" xfId="5" applyFont="1" applyBorder="1" applyAlignment="1">
      <alignment horizontal="center" vertical="center"/>
    </xf>
    <xf numFmtId="0" fontId="19" fillId="2" borderId="59" xfId="5" applyFont="1" applyFill="1" applyBorder="1" applyAlignment="1">
      <alignment horizontal="center" vertical="center"/>
    </xf>
    <xf numFmtId="0" fontId="19" fillId="2" borderId="60" xfId="5" applyFont="1" applyFill="1" applyBorder="1" applyAlignment="1">
      <alignment horizontal="center" vertical="center"/>
    </xf>
    <xf numFmtId="0" fontId="19" fillId="2" borderId="5" xfId="5" applyFont="1" applyFill="1" applyBorder="1" applyAlignment="1">
      <alignment horizontal="center" vertical="center"/>
    </xf>
    <xf numFmtId="0" fontId="19" fillId="2" borderId="61" xfId="5" applyFont="1" applyFill="1" applyBorder="1" applyAlignment="1">
      <alignment horizontal="center" vertical="center"/>
    </xf>
    <xf numFmtId="0" fontId="5" fillId="0" borderId="62" xfId="5" applyFont="1" applyBorder="1">
      <alignment vertical="center"/>
    </xf>
    <xf numFmtId="0" fontId="5" fillId="0" borderId="63" xfId="5" applyFont="1" applyBorder="1">
      <alignment vertical="center"/>
    </xf>
    <xf numFmtId="0" fontId="19" fillId="0" borderId="64" xfId="5" applyFont="1" applyBorder="1" applyAlignment="1">
      <alignment horizontal="center" vertical="center"/>
    </xf>
    <xf numFmtId="0" fontId="19" fillId="2" borderId="65" xfId="6" applyFont="1" applyFill="1" applyBorder="1" applyAlignment="1">
      <alignment horizontal="center" vertical="center"/>
    </xf>
    <xf numFmtId="0" fontId="19" fillId="2" borderId="66" xfId="6" applyFont="1" applyFill="1" applyBorder="1" applyAlignment="1">
      <alignment horizontal="center" vertical="center"/>
    </xf>
    <xf numFmtId="0" fontId="19" fillId="2" borderId="14" xfId="6" applyFont="1" applyFill="1" applyBorder="1" applyAlignment="1">
      <alignment horizontal="center" vertical="center"/>
    </xf>
    <xf numFmtId="0" fontId="19" fillId="2" borderId="67" xfId="6" applyFont="1" applyFill="1" applyBorder="1" applyAlignment="1">
      <alignment horizontal="center" vertical="center"/>
    </xf>
    <xf numFmtId="0" fontId="29" fillId="2" borderId="15" xfId="6" applyFont="1" applyFill="1" applyBorder="1" applyAlignment="1">
      <alignment horizontal="center" vertical="center" shrinkToFit="1"/>
    </xf>
    <xf numFmtId="0" fontId="19" fillId="4" borderId="7" xfId="6" applyFont="1" applyFill="1" applyBorder="1" applyAlignment="1">
      <alignment horizontal="center" vertical="center"/>
    </xf>
    <xf numFmtId="0" fontId="19" fillId="4" borderId="6" xfId="6" applyFont="1" applyFill="1" applyBorder="1" applyAlignment="1">
      <alignment horizontal="center" vertical="center"/>
    </xf>
    <xf numFmtId="0" fontId="5" fillId="0" borderId="68" xfId="5" applyFont="1" applyBorder="1">
      <alignment vertical="center"/>
    </xf>
    <xf numFmtId="0" fontId="5" fillId="0" borderId="69" xfId="5" applyFont="1" applyBorder="1">
      <alignment vertical="center"/>
    </xf>
    <xf numFmtId="0" fontId="19" fillId="0" borderId="70" xfId="5" applyFont="1" applyBorder="1" applyAlignment="1">
      <alignment horizontal="center" vertical="center"/>
    </xf>
    <xf numFmtId="0" fontId="19" fillId="2" borderId="71" xfId="5" applyFont="1" applyFill="1" applyBorder="1" applyAlignment="1">
      <alignment horizontal="center" vertical="center"/>
    </xf>
    <xf numFmtId="0" fontId="19" fillId="2" borderId="72" xfId="5" applyFont="1" applyFill="1" applyBorder="1" applyAlignment="1">
      <alignment horizontal="center" vertical="center"/>
    </xf>
    <xf numFmtId="0" fontId="19" fillId="2" borderId="73" xfId="5" applyFont="1" applyFill="1" applyBorder="1" applyAlignment="1">
      <alignment horizontal="center" vertical="center"/>
    </xf>
    <xf numFmtId="3" fontId="19" fillId="2" borderId="18" xfId="5" applyNumberFormat="1" applyFont="1" applyFill="1" applyBorder="1" applyAlignment="1">
      <alignment horizontal="center" vertical="center"/>
    </xf>
    <xf numFmtId="3" fontId="19" fillId="4" borderId="7" xfId="5" applyNumberFormat="1" applyFont="1" applyFill="1" applyBorder="1" applyAlignment="1">
      <alignment horizontal="center" vertical="center"/>
    </xf>
    <xf numFmtId="0" fontId="5" fillId="0" borderId="74" xfId="5" applyFont="1" applyBorder="1">
      <alignment vertical="center"/>
    </xf>
    <xf numFmtId="0" fontId="5" fillId="0" borderId="75" xfId="5" applyFont="1" applyBorder="1">
      <alignment vertical="center"/>
    </xf>
    <xf numFmtId="0" fontId="19" fillId="0" borderId="76" xfId="5" applyFont="1" applyBorder="1" applyAlignment="1">
      <alignment horizontal="center" vertical="center"/>
    </xf>
    <xf numFmtId="0" fontId="19" fillId="0" borderId="77" xfId="5" applyFont="1" applyBorder="1" applyAlignment="1">
      <alignment horizontal="center" vertical="center"/>
    </xf>
    <xf numFmtId="0" fontId="19" fillId="0" borderId="78" xfId="5" applyFont="1" applyBorder="1" applyAlignment="1">
      <alignment horizontal="center" vertical="center"/>
    </xf>
    <xf numFmtId="0" fontId="19" fillId="2" borderId="79" xfId="5" applyFont="1" applyFill="1" applyBorder="1" applyAlignment="1">
      <alignment horizontal="center" vertical="center"/>
    </xf>
    <xf numFmtId="0" fontId="19" fillId="2" borderId="77" xfId="5" applyFont="1" applyFill="1" applyBorder="1" applyAlignment="1">
      <alignment horizontal="center" vertical="center"/>
    </xf>
    <xf numFmtId="0" fontId="19" fillId="2" borderId="80" xfId="5" applyFont="1" applyFill="1" applyBorder="1" applyAlignment="1">
      <alignment horizontal="center" vertical="center"/>
    </xf>
    <xf numFmtId="0" fontId="5" fillId="0" borderId="82" xfId="5" applyFont="1" applyBorder="1">
      <alignment vertical="center"/>
    </xf>
    <xf numFmtId="0" fontId="5" fillId="0" borderId="83" xfId="5" applyFont="1" applyBorder="1">
      <alignment vertical="center"/>
    </xf>
    <xf numFmtId="0" fontId="19" fillId="0" borderId="84" xfId="5" applyFont="1" applyBorder="1" applyAlignment="1">
      <alignment horizontal="centerContinuous" vertical="center" shrinkToFit="1"/>
    </xf>
    <xf numFmtId="0" fontId="19" fillId="0" borderId="85" xfId="5" applyFont="1" applyBorder="1" applyAlignment="1">
      <alignment horizontal="centerContinuous" vertical="center" shrinkToFit="1"/>
    </xf>
    <xf numFmtId="0" fontId="19" fillId="0" borderId="86" xfId="5" applyFont="1" applyBorder="1" applyAlignment="1">
      <alignment horizontal="centerContinuous" vertical="center" shrinkToFit="1"/>
    </xf>
    <xf numFmtId="0" fontId="19" fillId="0" borderId="87" xfId="5" applyFont="1" applyBorder="1" applyAlignment="1">
      <alignment horizontal="centerContinuous" vertical="center" shrinkToFit="1"/>
    </xf>
    <xf numFmtId="0" fontId="19" fillId="4" borderId="7" xfId="5" applyFont="1" applyFill="1" applyBorder="1" applyAlignment="1">
      <alignment horizontal="centerContinuous" vertical="center" shrinkToFit="1"/>
    </xf>
    <xf numFmtId="0" fontId="19" fillId="4" borderId="6" xfId="5" applyFont="1" applyFill="1" applyBorder="1" applyAlignment="1">
      <alignment horizontal="centerContinuous" vertical="center" shrinkToFit="1"/>
    </xf>
    <xf numFmtId="0" fontId="2" fillId="0" borderId="0" xfId="5" applyFont="1" applyAlignment="1">
      <alignment vertical="center" textRotation="255" shrinkToFit="1"/>
    </xf>
    <xf numFmtId="0" fontId="14" fillId="0" borderId="3" xfId="5" applyFont="1" applyBorder="1" applyAlignment="1">
      <alignment horizontal="center" vertical="center"/>
    </xf>
    <xf numFmtId="0" fontId="14" fillId="0" borderId="0" xfId="5" applyFont="1" applyAlignment="1">
      <alignment horizontal="center" vertical="center"/>
    </xf>
    <xf numFmtId="0" fontId="14" fillId="4" borderId="7" xfId="5" applyFont="1" applyFill="1" applyBorder="1" applyAlignment="1">
      <alignment horizontal="center" vertical="center"/>
    </xf>
    <xf numFmtId="0" fontId="14" fillId="4" borderId="6" xfId="5" applyFont="1" applyFill="1" applyBorder="1" applyAlignment="1">
      <alignment horizontal="center" vertical="center"/>
    </xf>
    <xf numFmtId="0" fontId="19" fillId="0" borderId="40" xfId="5" applyFont="1" applyBorder="1" applyAlignment="1">
      <alignment horizontal="center" vertical="center"/>
    </xf>
    <xf numFmtId="0" fontId="19" fillId="0" borderId="42" xfId="5" applyFont="1" applyBorder="1" applyAlignment="1">
      <alignment horizontal="center" vertical="center"/>
    </xf>
    <xf numFmtId="0" fontId="19" fillId="4" borderId="88" xfId="5" applyFont="1" applyFill="1" applyBorder="1">
      <alignment vertical="center"/>
    </xf>
    <xf numFmtId="0" fontId="19" fillId="0" borderId="89" xfId="5" applyFont="1" applyBorder="1" applyAlignment="1">
      <alignment horizontal="center" vertical="center"/>
    </xf>
    <xf numFmtId="0" fontId="19" fillId="4" borderId="6" xfId="5" applyFont="1" applyFill="1" applyBorder="1">
      <alignment vertical="center"/>
    </xf>
    <xf numFmtId="0" fontId="19" fillId="0" borderId="47" xfId="5" applyFont="1" applyBorder="1" applyAlignment="1">
      <alignment horizontal="center" vertical="center"/>
    </xf>
    <xf numFmtId="0" fontId="19" fillId="2" borderId="90" xfId="5" applyFont="1" applyFill="1" applyBorder="1" applyAlignment="1">
      <alignment horizontal="center" vertical="center"/>
    </xf>
    <xf numFmtId="0" fontId="19" fillId="4" borderId="36" xfId="5" applyFont="1" applyFill="1" applyBorder="1">
      <alignment vertical="center"/>
    </xf>
    <xf numFmtId="0" fontId="5" fillId="0" borderId="91" xfId="5" applyFont="1" applyBorder="1">
      <alignment vertical="center"/>
    </xf>
    <xf numFmtId="0" fontId="5" fillId="0" borderId="92" xfId="5" applyFont="1" applyBorder="1">
      <alignment vertical="center"/>
    </xf>
    <xf numFmtId="0" fontId="19" fillId="2" borderId="93" xfId="5" applyFont="1" applyFill="1" applyBorder="1" applyAlignment="1">
      <alignment horizontal="center" vertical="center"/>
    </xf>
    <xf numFmtId="0" fontId="19" fillId="2" borderId="22" xfId="5" applyFont="1" applyFill="1" applyBorder="1" applyAlignment="1">
      <alignment horizontal="center" vertical="center"/>
    </xf>
    <xf numFmtId="0" fontId="19" fillId="2" borderId="94" xfId="5" applyFont="1" applyFill="1" applyBorder="1" applyAlignment="1">
      <alignment horizontal="center" vertical="center"/>
    </xf>
    <xf numFmtId="0" fontId="19" fillId="4" borderId="8" xfId="5" applyFont="1" applyFill="1" applyBorder="1">
      <alignment vertical="center"/>
    </xf>
    <xf numFmtId="0" fontId="5" fillId="0" borderId="95" xfId="5" applyFont="1" applyBorder="1">
      <alignment vertical="center"/>
    </xf>
    <xf numFmtId="0" fontId="5" fillId="0" borderId="20" xfId="5" applyFont="1" applyBorder="1">
      <alignment vertical="center"/>
    </xf>
    <xf numFmtId="0" fontId="19" fillId="2" borderId="96" xfId="5" applyFont="1" applyFill="1" applyBorder="1" applyAlignment="1">
      <alignment horizontal="center" vertical="center"/>
    </xf>
    <xf numFmtId="0" fontId="19" fillId="2" borderId="19" xfId="6" applyFont="1" applyFill="1" applyBorder="1" applyAlignment="1">
      <alignment horizontal="center" vertical="center"/>
    </xf>
    <xf numFmtId="0" fontId="30" fillId="4" borderId="7" xfId="6" applyFont="1" applyFill="1" applyBorder="1" applyAlignment="1">
      <alignment horizontal="center" vertical="center" shrinkToFit="1"/>
    </xf>
    <xf numFmtId="0" fontId="19" fillId="2" borderId="70" xfId="5" applyFont="1" applyFill="1" applyBorder="1" applyAlignment="1">
      <alignment horizontal="center" vertical="center"/>
    </xf>
    <xf numFmtId="0" fontId="19" fillId="2" borderId="97" xfId="5" applyFont="1" applyFill="1" applyBorder="1" applyAlignment="1">
      <alignment horizontal="center" vertical="center"/>
    </xf>
    <xf numFmtId="0" fontId="19" fillId="2" borderId="78" xfId="5" applyFont="1" applyFill="1" applyBorder="1" applyAlignment="1">
      <alignment horizontal="center" vertical="center"/>
    </xf>
    <xf numFmtId="0" fontId="19" fillId="0" borderId="98" xfId="5" applyFont="1" applyBorder="1" applyAlignment="1">
      <alignment horizontal="center" vertical="center"/>
    </xf>
    <xf numFmtId="0" fontId="19" fillId="4" borderId="99" xfId="5" applyFont="1" applyFill="1" applyBorder="1">
      <alignment vertical="center"/>
    </xf>
    <xf numFmtId="0" fontId="19" fillId="0" borderId="100" xfId="5" applyFont="1" applyBorder="1" applyAlignment="1">
      <alignment horizontal="centerContinuous" vertical="center" shrinkToFit="1"/>
    </xf>
    <xf numFmtId="0" fontId="19" fillId="4" borderId="101" xfId="5" applyFont="1" applyFill="1" applyBorder="1" applyAlignment="1">
      <alignment horizontal="centerContinuous" vertical="center" shrinkToFit="1"/>
    </xf>
    <xf numFmtId="0" fontId="19" fillId="4" borderId="102" xfId="5" applyFont="1" applyFill="1" applyBorder="1">
      <alignment vertical="center"/>
    </xf>
    <xf numFmtId="0" fontId="4" fillId="0" borderId="8" xfId="5" applyFont="1" applyBorder="1">
      <alignment vertical="center"/>
    </xf>
    <xf numFmtId="0" fontId="5" fillId="0" borderId="103" xfId="5" applyFont="1" applyBorder="1" applyAlignment="1">
      <alignment horizontal="center" vertical="center"/>
    </xf>
    <xf numFmtId="0" fontId="5" fillId="0" borderId="44" xfId="5" applyFont="1" applyBorder="1">
      <alignment vertical="center"/>
    </xf>
    <xf numFmtId="0" fontId="5" fillId="0" borderId="104" xfId="5" applyFont="1" applyBorder="1" applyAlignment="1">
      <alignment horizontal="center" vertical="center"/>
    </xf>
    <xf numFmtId="0" fontId="19" fillId="2" borderId="47" xfId="5" applyFont="1" applyFill="1" applyBorder="1" applyAlignment="1">
      <alignment horizontal="center" vertical="center"/>
    </xf>
    <xf numFmtId="0" fontId="19" fillId="2" borderId="105" xfId="5" applyFont="1" applyFill="1" applyBorder="1" applyAlignment="1">
      <alignment horizontal="center" vertical="center"/>
    </xf>
    <xf numFmtId="0" fontId="5" fillId="2" borderId="106" xfId="5" applyFont="1" applyFill="1" applyBorder="1" applyAlignment="1">
      <alignment horizontal="center" vertical="center"/>
    </xf>
    <xf numFmtId="0" fontId="19" fillId="2" borderId="107" xfId="5" applyFont="1" applyFill="1" applyBorder="1" applyAlignment="1">
      <alignment horizontal="center" vertical="center"/>
    </xf>
    <xf numFmtId="0" fontId="19" fillId="2" borderId="108" xfId="5" applyFont="1" applyFill="1" applyBorder="1" applyAlignment="1">
      <alignment horizontal="center" vertical="center"/>
    </xf>
    <xf numFmtId="0" fontId="19" fillId="2" borderId="109" xfId="5" applyFont="1" applyFill="1" applyBorder="1" applyAlignment="1">
      <alignment horizontal="center" vertical="center"/>
    </xf>
    <xf numFmtId="0" fontId="19" fillId="2" borderId="17" xfId="5" applyFont="1" applyFill="1" applyBorder="1" applyAlignment="1">
      <alignment horizontal="center" vertical="center"/>
    </xf>
    <xf numFmtId="0" fontId="19" fillId="2" borderId="110" xfId="5" applyFont="1" applyFill="1" applyBorder="1" applyAlignment="1">
      <alignment horizontal="center" vertical="center"/>
    </xf>
    <xf numFmtId="0" fontId="19" fillId="2" borderId="6" xfId="5" applyFont="1" applyFill="1" applyBorder="1" applyAlignment="1">
      <alignment horizontal="center" vertical="center"/>
    </xf>
    <xf numFmtId="0" fontId="19" fillId="2" borderId="27" xfId="6" applyFont="1" applyFill="1" applyBorder="1" applyAlignment="1">
      <alignment horizontal="center" vertical="center"/>
    </xf>
    <xf numFmtId="0" fontId="19" fillId="2" borderId="12" xfId="6" applyFont="1" applyFill="1" applyBorder="1" applyAlignment="1">
      <alignment horizontal="center" vertical="center"/>
    </xf>
    <xf numFmtId="0" fontId="19" fillId="2" borderId="53" xfId="5" applyFont="1" applyFill="1" applyBorder="1" applyAlignment="1">
      <alignment horizontal="center" vertical="center"/>
    </xf>
    <xf numFmtId="3" fontId="19" fillId="2" borderId="111" xfId="5" applyNumberFormat="1" applyFont="1" applyFill="1" applyBorder="1" applyAlignment="1">
      <alignment horizontal="center" vertical="center"/>
    </xf>
    <xf numFmtId="0" fontId="19" fillId="2" borderId="112" xfId="5" applyFont="1" applyFill="1" applyBorder="1" applyAlignment="1">
      <alignment horizontal="center" vertical="center"/>
    </xf>
    <xf numFmtId="0" fontId="19" fillId="2" borderId="113" xfId="5" applyFont="1" applyFill="1" applyBorder="1" applyAlignment="1">
      <alignment horizontal="center" vertical="center"/>
    </xf>
    <xf numFmtId="0" fontId="19" fillId="2" borderId="114" xfId="5" applyFont="1" applyFill="1" applyBorder="1" applyAlignment="1">
      <alignment horizontal="center" vertical="center"/>
    </xf>
    <xf numFmtId="0" fontId="19" fillId="2" borderId="76" xfId="5" applyFont="1" applyFill="1" applyBorder="1" applyAlignment="1">
      <alignment horizontal="center" vertical="center"/>
    </xf>
    <xf numFmtId="0" fontId="19" fillId="2" borderId="115" xfId="5" applyFont="1" applyFill="1" applyBorder="1" applyAlignment="1">
      <alignment horizontal="center" vertical="center"/>
    </xf>
    <xf numFmtId="0" fontId="19" fillId="2" borderId="116" xfId="5" applyFont="1" applyFill="1" applyBorder="1" applyAlignment="1">
      <alignment horizontal="center" vertical="center"/>
    </xf>
    <xf numFmtId="0" fontId="19" fillId="0" borderId="117" xfId="5" applyFont="1" applyBorder="1" applyAlignment="1">
      <alignment horizontal="centerContinuous" vertical="center" shrinkToFit="1"/>
    </xf>
    <xf numFmtId="0" fontId="5" fillId="0" borderId="118" xfId="5" applyFont="1" applyBorder="1" applyAlignment="1">
      <alignment horizontal="centerContinuous" vertical="center" shrinkToFit="1"/>
    </xf>
    <xf numFmtId="0" fontId="19" fillId="0" borderId="41" xfId="5" applyFont="1" applyBorder="1" applyAlignment="1">
      <alignment horizontal="center" vertical="center"/>
    </xf>
    <xf numFmtId="0" fontId="19" fillId="0" borderId="43" xfId="5" applyFont="1" applyBorder="1" applyAlignment="1">
      <alignment horizontal="center" vertical="center"/>
    </xf>
    <xf numFmtId="0" fontId="19" fillId="4" borderId="1" xfId="5" applyFont="1" applyFill="1" applyBorder="1" applyAlignment="1">
      <alignment horizontal="center" vertical="center"/>
    </xf>
    <xf numFmtId="0" fontId="19" fillId="4" borderId="4" xfId="5" applyFont="1" applyFill="1" applyBorder="1" applyAlignment="1">
      <alignment horizontal="center" vertical="center"/>
    </xf>
    <xf numFmtId="0" fontId="31" fillId="0" borderId="0" xfId="5" applyFont="1" applyAlignment="1">
      <alignment horizontal="center" vertical="center" shrinkToFit="1"/>
    </xf>
    <xf numFmtId="0" fontId="19" fillId="2" borderId="48" xfId="5" applyFont="1" applyFill="1" applyBorder="1" applyAlignment="1">
      <alignment horizontal="center" vertical="center"/>
    </xf>
    <xf numFmtId="0" fontId="19" fillId="2" borderId="49" xfId="5" applyFont="1" applyFill="1" applyBorder="1" applyAlignment="1">
      <alignment horizontal="center" vertical="center"/>
    </xf>
    <xf numFmtId="0" fontId="19" fillId="2" borderId="50" xfId="5" applyFont="1" applyFill="1" applyBorder="1" applyAlignment="1">
      <alignment horizontal="center" vertical="center"/>
    </xf>
    <xf numFmtId="0" fontId="19" fillId="2" borderId="111" xfId="5" applyFont="1" applyFill="1" applyBorder="1" applyAlignment="1">
      <alignment horizontal="center" vertical="center"/>
    </xf>
    <xf numFmtId="0" fontId="19" fillId="2" borderId="119" xfId="5" applyFont="1" applyFill="1" applyBorder="1" applyAlignment="1">
      <alignment horizontal="center" vertical="center"/>
    </xf>
    <xf numFmtId="0" fontId="19" fillId="2" borderId="120" xfId="6" applyFont="1" applyFill="1" applyBorder="1" applyAlignment="1">
      <alignment horizontal="center" vertical="center"/>
    </xf>
    <xf numFmtId="0" fontId="19" fillId="2" borderId="121" xfId="5" applyFont="1" applyFill="1" applyBorder="1" applyAlignment="1">
      <alignment horizontal="center" vertical="center"/>
    </xf>
    <xf numFmtId="0" fontId="19" fillId="2" borderId="122" xfId="5" applyFont="1" applyFill="1" applyBorder="1" applyAlignment="1">
      <alignment horizontal="center" vertical="center"/>
    </xf>
    <xf numFmtId="0" fontId="19" fillId="2" borderId="18" xfId="5" applyFont="1" applyFill="1" applyBorder="1" applyAlignment="1">
      <alignment horizontal="center" vertical="center"/>
    </xf>
    <xf numFmtId="0" fontId="19" fillId="0" borderId="80" xfId="5" applyFont="1" applyBorder="1" applyAlignment="1">
      <alignment horizontal="center" vertical="center"/>
    </xf>
    <xf numFmtId="0" fontId="19" fillId="0" borderId="123" xfId="5" applyFont="1" applyBorder="1" applyAlignment="1">
      <alignment horizontal="center" vertical="center"/>
    </xf>
    <xf numFmtId="0" fontId="19" fillId="2" borderId="124" xfId="5" applyFont="1" applyFill="1" applyBorder="1" applyAlignment="1">
      <alignment horizontal="center" vertical="center"/>
    </xf>
    <xf numFmtId="0" fontId="19" fillId="2" borderId="125" xfId="5" applyFont="1" applyFill="1" applyBorder="1" applyAlignment="1">
      <alignment horizontal="center" vertical="center"/>
    </xf>
    <xf numFmtId="0" fontId="19" fillId="2" borderId="126" xfId="5" applyFont="1" applyFill="1" applyBorder="1" applyAlignment="1">
      <alignment horizontal="center" vertical="center"/>
    </xf>
    <xf numFmtId="0" fontId="19" fillId="2" borderId="15" xfId="6" applyFont="1" applyFill="1" applyBorder="1" applyAlignment="1">
      <alignment horizontal="center" vertical="center"/>
    </xf>
    <xf numFmtId="0" fontId="19" fillId="0" borderId="127" xfId="5" applyFont="1" applyBorder="1" applyAlignment="1">
      <alignment horizontal="center" vertical="center"/>
    </xf>
    <xf numFmtId="0" fontId="19" fillId="4" borderId="102" xfId="5" applyFont="1" applyFill="1" applyBorder="1" applyAlignment="1">
      <alignment horizontal="centerContinuous" vertical="center" shrinkToFit="1"/>
    </xf>
    <xf numFmtId="0" fontId="15" fillId="0" borderId="0" xfId="5" applyFont="1" applyAlignment="1">
      <alignment vertical="center" textRotation="255"/>
    </xf>
    <xf numFmtId="0" fontId="23" fillId="0" borderId="0" xfId="2" applyFont="1">
      <alignment vertical="center"/>
    </xf>
    <xf numFmtId="0" fontId="10" fillId="0" borderId="0" xfId="2" applyFont="1">
      <alignment vertical="center"/>
    </xf>
    <xf numFmtId="0" fontId="10" fillId="0" borderId="0" xfId="2" applyFont="1" applyAlignment="1">
      <alignment horizontal="center" vertical="center"/>
    </xf>
    <xf numFmtId="0" fontId="5" fillId="0" borderId="0" xfId="2" applyFont="1">
      <alignment vertical="center"/>
    </xf>
    <xf numFmtId="0" fontId="3" fillId="0" borderId="0" xfId="2" applyFont="1">
      <alignment vertical="center"/>
    </xf>
    <xf numFmtId="0" fontId="3" fillId="0" borderId="0" xfId="2" applyFont="1" applyAlignment="1">
      <alignment horizontal="center" vertical="center"/>
    </xf>
    <xf numFmtId="0" fontId="33" fillId="5" borderId="21" xfId="2" applyFont="1" applyFill="1" applyBorder="1" applyAlignment="1">
      <alignment horizontal="right" vertical="center"/>
    </xf>
    <xf numFmtId="0" fontId="33" fillId="5" borderId="25" xfId="2" applyFont="1" applyFill="1" applyBorder="1" applyAlignment="1">
      <alignment horizontal="center" vertical="center"/>
    </xf>
    <xf numFmtId="0" fontId="33" fillId="5" borderId="21" xfId="2" applyFont="1" applyFill="1" applyBorder="1">
      <alignment vertical="center"/>
    </xf>
    <xf numFmtId="0" fontId="3" fillId="5" borderId="21" xfId="2" applyFont="1" applyFill="1" applyBorder="1">
      <alignment vertical="center"/>
    </xf>
    <xf numFmtId="177" fontId="3" fillId="6" borderId="21" xfId="2" applyNumberFormat="1" applyFont="1" applyFill="1" applyBorder="1" applyAlignment="1">
      <alignment horizontal="center" vertical="center"/>
    </xf>
    <xf numFmtId="0" fontId="33" fillId="5" borderId="26" xfId="2" applyFont="1" applyFill="1" applyBorder="1" applyAlignment="1">
      <alignment horizontal="center" vertical="center"/>
    </xf>
    <xf numFmtId="0" fontId="33" fillId="5" borderId="23" xfId="2" applyFont="1" applyFill="1" applyBorder="1" applyAlignment="1">
      <alignment horizontal="center" vertical="center"/>
    </xf>
    <xf numFmtId="0" fontId="33" fillId="5" borderId="21" xfId="2" applyFont="1" applyFill="1" applyBorder="1" applyAlignment="1">
      <alignment horizontal="center" vertical="center"/>
    </xf>
    <xf numFmtId="178" fontId="3" fillId="6" borderId="21" xfId="2" applyNumberFormat="1" applyFont="1" applyFill="1" applyBorder="1" applyAlignment="1">
      <alignment horizontal="center" vertical="center"/>
    </xf>
    <xf numFmtId="179" fontId="33" fillId="5" borderId="21" xfId="2" applyNumberFormat="1" applyFont="1" applyFill="1" applyBorder="1" applyAlignment="1">
      <alignment horizontal="right" vertical="center"/>
    </xf>
    <xf numFmtId="179" fontId="33" fillId="5" borderId="16" xfId="2" applyNumberFormat="1" applyFont="1" applyFill="1" applyBorder="1" applyAlignment="1">
      <alignment horizontal="center" vertical="center"/>
    </xf>
    <xf numFmtId="179" fontId="33" fillId="5" borderId="21" xfId="2" applyNumberFormat="1" applyFont="1" applyFill="1" applyBorder="1">
      <alignment vertical="center"/>
    </xf>
    <xf numFmtId="179" fontId="3" fillId="5" borderId="21" xfId="2" applyNumberFormat="1" applyFont="1" applyFill="1" applyBorder="1">
      <alignment vertical="center"/>
    </xf>
    <xf numFmtId="179" fontId="3" fillId="0" borderId="0" xfId="2" applyNumberFormat="1" applyFont="1">
      <alignment vertical="center"/>
    </xf>
    <xf numFmtId="0" fontId="31" fillId="0" borderId="16" xfId="2" applyFont="1" applyBorder="1" applyAlignment="1">
      <alignment horizontal="right" vertical="center"/>
    </xf>
    <xf numFmtId="0" fontId="33" fillId="4" borderId="131" xfId="2" applyFont="1" applyFill="1" applyBorder="1">
      <alignment vertical="center"/>
    </xf>
    <xf numFmtId="176" fontId="33" fillId="4" borderId="132" xfId="2" applyNumberFormat="1" applyFont="1" applyFill="1" applyBorder="1">
      <alignment vertical="center"/>
    </xf>
    <xf numFmtId="0" fontId="33" fillId="4" borderId="132" xfId="2" applyFont="1" applyFill="1" applyBorder="1" applyAlignment="1">
      <alignment horizontal="center" vertical="center"/>
    </xf>
    <xf numFmtId="0" fontId="33" fillId="4" borderId="132" xfId="2" applyFont="1" applyFill="1" applyBorder="1">
      <alignment vertical="center"/>
    </xf>
    <xf numFmtId="0" fontId="19" fillId="0" borderId="133" xfId="2" applyFont="1" applyBorder="1">
      <alignment vertical="center"/>
    </xf>
    <xf numFmtId="177" fontId="33" fillId="0" borderId="134" xfId="2" applyNumberFormat="1" applyFont="1" applyBorder="1">
      <alignment vertical="center"/>
    </xf>
    <xf numFmtId="0" fontId="33" fillId="6" borderId="134" xfId="2" applyFont="1" applyFill="1" applyBorder="1" applyAlignment="1">
      <alignment horizontal="center" vertical="center"/>
    </xf>
    <xf numFmtId="180" fontId="33" fillId="0" borderId="135" xfId="2" applyNumberFormat="1" applyFont="1" applyBorder="1">
      <alignment vertical="center"/>
    </xf>
    <xf numFmtId="0" fontId="33" fillId="4" borderId="136" xfId="2" applyFont="1" applyFill="1" applyBorder="1" applyAlignment="1">
      <alignment horizontal="center" vertical="center"/>
    </xf>
    <xf numFmtId="0" fontId="33" fillId="4" borderId="137" xfId="2" applyFont="1" applyFill="1" applyBorder="1">
      <alignment vertical="center"/>
    </xf>
    <xf numFmtId="0" fontId="19" fillId="0" borderId="21" xfId="2" applyFont="1" applyBorder="1">
      <alignment vertical="center"/>
    </xf>
    <xf numFmtId="177" fontId="3" fillId="0" borderId="21" xfId="2" applyNumberFormat="1" applyFont="1" applyBorder="1">
      <alignment vertical="center"/>
    </xf>
    <xf numFmtId="0" fontId="33" fillId="6" borderId="21" xfId="2" applyFont="1" applyFill="1" applyBorder="1" applyAlignment="1">
      <alignment horizontal="center" vertical="center"/>
    </xf>
    <xf numFmtId="180" fontId="3" fillId="0" borderId="21" xfId="2" applyNumberFormat="1" applyFont="1" applyBorder="1">
      <alignment vertical="center"/>
    </xf>
    <xf numFmtId="0" fontId="33" fillId="4" borderId="138" xfId="2" applyFont="1" applyFill="1" applyBorder="1">
      <alignment vertical="center"/>
    </xf>
    <xf numFmtId="176" fontId="33" fillId="4" borderId="139" xfId="2" applyNumberFormat="1" applyFont="1" applyFill="1" applyBorder="1">
      <alignment vertical="center"/>
    </xf>
    <xf numFmtId="0" fontId="33" fillId="4" borderId="139" xfId="2" applyFont="1" applyFill="1" applyBorder="1" applyAlignment="1">
      <alignment horizontal="center" vertical="center"/>
    </xf>
    <xf numFmtId="0" fontId="33" fillId="4" borderId="139" xfId="2" applyFont="1" applyFill="1" applyBorder="1">
      <alignment vertical="center"/>
    </xf>
    <xf numFmtId="0" fontId="19" fillId="0" borderId="140" xfId="2" applyFont="1" applyBorder="1">
      <alignment vertical="center"/>
    </xf>
    <xf numFmtId="177" fontId="33" fillId="0" borderId="141" xfId="2" applyNumberFormat="1" applyFont="1" applyBorder="1">
      <alignment vertical="center"/>
    </xf>
    <xf numFmtId="0" fontId="33" fillId="6" borderId="141" xfId="2" applyFont="1" applyFill="1" applyBorder="1" applyAlignment="1">
      <alignment horizontal="center" vertical="center"/>
    </xf>
    <xf numFmtId="180" fontId="33" fillId="0" borderId="142" xfId="2" applyNumberFormat="1" applyFont="1" applyBorder="1">
      <alignment vertical="center"/>
    </xf>
    <xf numFmtId="0" fontId="33" fillId="4" borderId="143" xfId="2" applyFont="1" applyFill="1" applyBorder="1" applyAlignment="1">
      <alignment horizontal="center" vertical="center"/>
    </xf>
    <xf numFmtId="0" fontId="33" fillId="4" borderId="144" xfId="2" applyFont="1" applyFill="1" applyBorder="1">
      <alignment vertical="center"/>
    </xf>
    <xf numFmtId="0" fontId="33" fillId="0" borderId="0" xfId="2" applyFont="1">
      <alignment vertical="center"/>
    </xf>
    <xf numFmtId="0" fontId="14" fillId="0" borderId="35" xfId="2" applyFont="1" applyBorder="1">
      <alignment vertical="center"/>
    </xf>
    <xf numFmtId="0" fontId="14" fillId="0" borderId="0" xfId="2" applyFont="1">
      <alignment vertical="center"/>
    </xf>
    <xf numFmtId="0" fontId="14" fillId="0" borderId="0" xfId="2" applyFont="1" applyAlignment="1">
      <alignment horizontal="center" vertical="center"/>
    </xf>
    <xf numFmtId="0" fontId="34" fillId="0" borderId="0" xfId="2" applyFont="1">
      <alignment vertical="center"/>
    </xf>
    <xf numFmtId="177" fontId="14" fillId="0" borderId="0" xfId="2" applyNumberFormat="1" applyFont="1">
      <alignment vertical="center"/>
    </xf>
    <xf numFmtId="180" fontId="14" fillId="0" borderId="0" xfId="2" applyNumberFormat="1" applyFont="1">
      <alignment vertical="center"/>
    </xf>
    <xf numFmtId="0" fontId="14" fillId="0" borderId="145" xfId="2" applyFont="1" applyBorder="1" applyAlignment="1">
      <alignment horizontal="center" vertical="center"/>
    </xf>
    <xf numFmtId="177" fontId="33" fillId="0" borderId="21" xfId="2" applyNumberFormat="1" applyFont="1" applyBorder="1" applyAlignment="1">
      <alignment horizontal="center" vertical="center"/>
    </xf>
    <xf numFmtId="180" fontId="33" fillId="0" borderId="21" xfId="2" applyNumberFormat="1" applyFont="1" applyBorder="1">
      <alignment vertical="center"/>
    </xf>
    <xf numFmtId="177" fontId="33" fillId="0" borderId="21" xfId="2" applyNumberFormat="1" applyFont="1" applyBorder="1">
      <alignment vertical="center"/>
    </xf>
    <xf numFmtId="178" fontId="33" fillId="0" borderId="21" xfId="2" applyNumberFormat="1" applyFont="1" applyBorder="1">
      <alignment vertical="center"/>
    </xf>
    <xf numFmtId="0" fontId="19" fillId="4" borderId="23" xfId="2" applyFont="1" applyFill="1" applyBorder="1">
      <alignment vertical="center"/>
    </xf>
    <xf numFmtId="177" fontId="33" fillId="4" borderId="25" xfId="2" applyNumberFormat="1" applyFont="1" applyFill="1" applyBorder="1">
      <alignment vertical="center"/>
    </xf>
    <xf numFmtId="0" fontId="33" fillId="4" borderId="26" xfId="2" applyFont="1" applyFill="1" applyBorder="1" applyAlignment="1">
      <alignment horizontal="center" vertical="center"/>
    </xf>
    <xf numFmtId="180" fontId="33" fillId="4" borderId="21" xfId="2" applyNumberFormat="1" applyFont="1" applyFill="1" applyBorder="1">
      <alignment vertical="center"/>
    </xf>
    <xf numFmtId="0" fontId="34" fillId="0" borderId="35" xfId="2" applyFont="1" applyBorder="1">
      <alignment vertical="center"/>
    </xf>
    <xf numFmtId="177" fontId="14" fillId="0" borderId="0" xfId="2" applyNumberFormat="1" applyFont="1" applyAlignment="1">
      <alignment horizontal="center" vertical="center"/>
    </xf>
    <xf numFmtId="178" fontId="14" fillId="0" borderId="0" xfId="2" applyNumberFormat="1" applyFont="1">
      <alignment vertical="center"/>
    </xf>
    <xf numFmtId="0" fontId="3" fillId="0" borderId="9" xfId="2" applyFont="1" applyBorder="1">
      <alignment vertical="center"/>
    </xf>
    <xf numFmtId="0" fontId="33" fillId="4" borderId="23" xfId="2" applyFont="1" applyFill="1" applyBorder="1">
      <alignment vertical="center"/>
    </xf>
    <xf numFmtId="181" fontId="10" fillId="0" borderId="0" xfId="2" applyNumberFormat="1" applyFont="1" applyAlignment="1">
      <alignment horizontal="center" vertical="center"/>
    </xf>
    <xf numFmtId="181" fontId="3" fillId="0" borderId="21" xfId="2" applyNumberFormat="1" applyFont="1" applyBorder="1" applyAlignment="1">
      <alignment horizontal="center" vertical="center"/>
    </xf>
    <xf numFmtId="181" fontId="3" fillId="0" borderId="0" xfId="2" applyNumberFormat="1" applyFont="1" applyAlignment="1">
      <alignment horizontal="center" vertical="center"/>
    </xf>
    <xf numFmtId="177" fontId="10" fillId="0" borderId="0" xfId="2" applyNumberFormat="1" applyFont="1" applyAlignment="1">
      <alignment horizontal="center" vertical="center"/>
    </xf>
    <xf numFmtId="177" fontId="3" fillId="0" borderId="21" xfId="2" applyNumberFormat="1" applyFont="1" applyBorder="1" applyAlignment="1">
      <alignment horizontal="center" vertical="center" shrinkToFit="1"/>
    </xf>
    <xf numFmtId="177" fontId="3" fillId="0" borderId="0" xfId="2" applyNumberFormat="1" applyFont="1" applyAlignment="1">
      <alignment horizontal="center" vertical="center" shrinkToFit="1"/>
    </xf>
    <xf numFmtId="177" fontId="10" fillId="0" borderId="0" xfId="2" applyNumberFormat="1" applyFont="1" applyAlignment="1">
      <alignment horizontal="center" vertical="center" shrinkToFit="1"/>
    </xf>
    <xf numFmtId="0" fontId="3" fillId="5" borderId="23" xfId="2" applyFont="1" applyFill="1" applyBorder="1">
      <alignment vertical="center"/>
    </xf>
    <xf numFmtId="0" fontId="3" fillId="5" borderId="26" xfId="2" applyFont="1" applyFill="1" applyBorder="1">
      <alignment vertical="center"/>
    </xf>
    <xf numFmtId="0" fontId="3" fillId="0" borderId="21" xfId="2" applyFont="1" applyBorder="1" applyAlignment="1">
      <alignment vertical="center" shrinkToFit="1"/>
    </xf>
    <xf numFmtId="0" fontId="3" fillId="5" borderId="25" xfId="2" applyFont="1" applyFill="1" applyBorder="1">
      <alignment vertical="center"/>
    </xf>
    <xf numFmtId="0" fontId="3" fillId="5" borderId="146" xfId="2" applyFont="1" applyFill="1" applyBorder="1">
      <alignment vertical="center"/>
    </xf>
    <xf numFmtId="0" fontId="3" fillId="5" borderId="147" xfId="2" applyFont="1" applyFill="1" applyBorder="1">
      <alignment vertical="center"/>
    </xf>
    <xf numFmtId="176" fontId="3" fillId="0" borderId="147" xfId="2" applyNumberFormat="1" applyFont="1" applyBorder="1" applyAlignment="1">
      <alignment vertical="center" shrinkToFit="1"/>
    </xf>
    <xf numFmtId="0" fontId="3" fillId="5" borderId="148" xfId="2" applyFont="1" applyFill="1" applyBorder="1">
      <alignment vertical="center"/>
    </xf>
    <xf numFmtId="0" fontId="3" fillId="5" borderId="149" xfId="2" applyFont="1" applyFill="1" applyBorder="1">
      <alignment vertical="center"/>
    </xf>
    <xf numFmtId="0" fontId="3" fillId="5" borderId="150" xfId="2" applyFont="1" applyFill="1" applyBorder="1">
      <alignment vertical="center"/>
    </xf>
    <xf numFmtId="176" fontId="3" fillId="0" borderId="150" xfId="2" applyNumberFormat="1" applyFont="1" applyBorder="1" applyAlignment="1">
      <alignment vertical="center" shrinkToFit="1"/>
    </xf>
    <xf numFmtId="0" fontId="3" fillId="5" borderId="120" xfId="2" applyFont="1" applyFill="1" applyBorder="1">
      <alignment vertical="center"/>
    </xf>
    <xf numFmtId="0" fontId="3" fillId="6" borderId="21" xfId="2" applyFont="1" applyFill="1" applyBorder="1" applyAlignment="1">
      <alignment vertical="center" shrinkToFit="1"/>
    </xf>
    <xf numFmtId="0" fontId="10" fillId="0" borderId="0" xfId="2" applyFont="1" applyAlignment="1">
      <alignment vertical="center" shrinkToFit="1"/>
    </xf>
    <xf numFmtId="0" fontId="3" fillId="0" borderId="0" xfId="2" applyFont="1" applyAlignment="1">
      <alignment vertical="center" shrinkToFit="1"/>
    </xf>
    <xf numFmtId="0" fontId="3" fillId="5" borderId="21" xfId="2" applyFont="1" applyFill="1" applyBorder="1" applyAlignment="1">
      <alignment horizontal="right" vertical="center" shrinkToFit="1"/>
    </xf>
    <xf numFmtId="0" fontId="3" fillId="0" borderId="23" xfId="2" applyFont="1" applyBorder="1">
      <alignment vertical="center"/>
    </xf>
    <xf numFmtId="0" fontId="3" fillId="0" borderId="26" xfId="2" applyFont="1" applyBorder="1">
      <alignment vertical="center"/>
    </xf>
    <xf numFmtId="176" fontId="3" fillId="0" borderId="21" xfId="2" applyNumberFormat="1" applyFont="1" applyBorder="1" applyAlignment="1">
      <alignment vertical="center" shrinkToFit="1"/>
    </xf>
    <xf numFmtId="0" fontId="3" fillId="0" borderId="0" xfId="2" applyFont="1" applyAlignment="1">
      <alignment horizontal="left" vertical="center"/>
    </xf>
    <xf numFmtId="0" fontId="3" fillId="0" borderId="16" xfId="2" applyFont="1" applyBorder="1">
      <alignment vertical="center"/>
    </xf>
    <xf numFmtId="176" fontId="3" fillId="0" borderId="16" xfId="2" applyNumberFormat="1" applyFont="1" applyBorder="1" applyAlignment="1">
      <alignment vertical="center" shrinkToFit="1"/>
    </xf>
    <xf numFmtId="0" fontId="10" fillId="0" borderId="9" xfId="2" applyFont="1" applyBorder="1">
      <alignment vertical="center"/>
    </xf>
    <xf numFmtId="176" fontId="10" fillId="0" borderId="9" xfId="2" applyNumberFormat="1" applyFont="1" applyBorder="1">
      <alignment vertical="center"/>
    </xf>
    <xf numFmtId="0" fontId="10" fillId="5" borderId="23" xfId="2" applyFont="1" applyFill="1" applyBorder="1">
      <alignment vertical="center"/>
    </xf>
    <xf numFmtId="0" fontId="10" fillId="5" borderId="26" xfId="2" applyFont="1" applyFill="1" applyBorder="1">
      <alignment vertical="center"/>
    </xf>
    <xf numFmtId="0" fontId="10" fillId="5" borderId="21" xfId="2" applyFont="1" applyFill="1" applyBorder="1" applyAlignment="1">
      <alignment horizontal="right" vertical="center"/>
    </xf>
    <xf numFmtId="0" fontId="10" fillId="5" borderId="21" xfId="2" applyFont="1" applyFill="1" applyBorder="1" applyAlignment="1">
      <alignment vertical="center" shrinkToFit="1"/>
    </xf>
    <xf numFmtId="0" fontId="10" fillId="0" borderId="0" xfId="2" applyFont="1" applyAlignment="1">
      <alignment horizontal="center" vertical="center" shrinkToFit="1"/>
    </xf>
    <xf numFmtId="0" fontId="10" fillId="0" borderId="23" xfId="2" applyFont="1" applyBorder="1">
      <alignment vertical="center"/>
    </xf>
    <xf numFmtId="0" fontId="10" fillId="0" borderId="26" xfId="2" applyFont="1" applyBorder="1">
      <alignment vertical="center"/>
    </xf>
    <xf numFmtId="176" fontId="10" fillId="0" borderId="21" xfId="2" applyNumberFormat="1" applyFont="1" applyBorder="1">
      <alignment vertical="center"/>
    </xf>
    <xf numFmtId="176" fontId="10" fillId="0" borderId="0" xfId="2" applyNumberFormat="1" applyFont="1" applyAlignment="1">
      <alignment horizontal="center" vertical="center"/>
    </xf>
    <xf numFmtId="176" fontId="10" fillId="0" borderId="0" xfId="2" applyNumberFormat="1" applyFont="1">
      <alignment vertical="center"/>
    </xf>
    <xf numFmtId="176" fontId="10" fillId="0" borderId="21" xfId="2" applyNumberFormat="1" applyFont="1" applyBorder="1" applyAlignment="1">
      <alignment vertical="center" shrinkToFit="1"/>
    </xf>
    <xf numFmtId="0" fontId="10" fillId="0" borderId="0" xfId="2" applyFont="1" applyAlignment="1">
      <alignment horizontal="left" vertical="center"/>
    </xf>
    <xf numFmtId="0" fontId="4" fillId="0" borderId="0" xfId="0" applyFont="1">
      <alignment vertical="center"/>
    </xf>
    <xf numFmtId="0" fontId="35" fillId="0" borderId="0" xfId="0" applyFont="1">
      <alignment vertical="center"/>
    </xf>
    <xf numFmtId="0" fontId="36" fillId="0" borderId="0" xfId="0" applyFont="1">
      <alignment vertical="center"/>
    </xf>
    <xf numFmtId="0" fontId="37" fillId="0" borderId="0" xfId="0" applyFont="1">
      <alignment vertical="center"/>
    </xf>
    <xf numFmtId="0" fontId="38" fillId="0" borderId="0" xfId="0" applyFont="1" applyAlignment="1">
      <alignment horizontal="center" vertical="center"/>
    </xf>
    <xf numFmtId="0" fontId="38" fillId="0" borderId="0" xfId="0" applyFont="1">
      <alignment vertical="center"/>
    </xf>
    <xf numFmtId="0" fontId="39" fillId="0" borderId="0" xfId="0" applyFont="1">
      <alignment vertical="center"/>
    </xf>
    <xf numFmtId="0" fontId="40" fillId="0" borderId="0" xfId="0" applyFont="1">
      <alignment vertical="center"/>
    </xf>
    <xf numFmtId="0" fontId="41" fillId="0" borderId="0" xfId="0" applyFont="1">
      <alignment vertical="center"/>
    </xf>
    <xf numFmtId="0" fontId="42" fillId="0" borderId="0" xfId="0" applyFont="1" applyAlignment="1">
      <alignment horizontal="center" vertical="center"/>
    </xf>
    <xf numFmtId="0" fontId="42" fillId="0" borderId="0" xfId="0" applyFont="1">
      <alignment vertical="center"/>
    </xf>
    <xf numFmtId="0" fontId="38" fillId="0" borderId="0" xfId="0" applyFont="1" applyFill="1">
      <alignment vertical="center"/>
    </xf>
    <xf numFmtId="0" fontId="43" fillId="0" borderId="0" xfId="0" applyFont="1">
      <alignment vertical="center"/>
    </xf>
    <xf numFmtId="0" fontId="43" fillId="0" borderId="0" xfId="0" applyFont="1" applyAlignment="1">
      <alignment horizontal="center" vertical="center"/>
    </xf>
    <xf numFmtId="0" fontId="43" fillId="0" borderId="0" xfId="0" applyFont="1" applyFill="1">
      <alignment vertical="center"/>
    </xf>
    <xf numFmtId="3" fontId="0" fillId="0" borderId="0" xfId="0" applyNumberFormat="1">
      <alignment vertical="center"/>
    </xf>
    <xf numFmtId="0" fontId="4" fillId="0" borderId="5" xfId="0" applyFont="1" applyBorder="1" applyAlignment="1">
      <alignment vertical="top" wrapText="1"/>
    </xf>
    <xf numFmtId="0" fontId="4" fillId="0" borderId="31" xfId="0" applyFont="1" applyBorder="1" applyAlignment="1">
      <alignment vertical="top" wrapText="1"/>
    </xf>
    <xf numFmtId="49" fontId="43" fillId="0" borderId="0" xfId="0" applyNumberFormat="1" applyFont="1">
      <alignment vertical="center"/>
    </xf>
    <xf numFmtId="179" fontId="33" fillId="5" borderId="21" xfId="2" quotePrefix="1" applyNumberFormat="1" applyFont="1" applyFill="1" applyBorder="1" applyAlignment="1">
      <alignment horizontal="center" vertical="center"/>
    </xf>
    <xf numFmtId="179" fontId="33" fillId="5" borderId="21" xfId="2" applyNumberFormat="1" applyFont="1" applyFill="1" applyBorder="1" applyAlignment="1">
      <alignment horizontal="center" vertical="center"/>
    </xf>
    <xf numFmtId="0" fontId="33" fillId="5" borderId="25" xfId="2" applyFont="1" applyFill="1" applyBorder="1" applyAlignment="1">
      <alignment horizontal="center" vertical="center"/>
    </xf>
    <xf numFmtId="0" fontId="33" fillId="5" borderId="26" xfId="2" applyFont="1" applyFill="1" applyBorder="1" applyAlignment="1">
      <alignment horizontal="center" vertical="center"/>
    </xf>
    <xf numFmtId="0" fontId="33" fillId="5" borderId="23" xfId="2" applyFont="1" applyFill="1" applyBorder="1" applyAlignment="1">
      <alignment horizontal="center" vertical="center"/>
    </xf>
    <xf numFmtId="0" fontId="33" fillId="5" borderId="21" xfId="2" applyFont="1" applyFill="1" applyBorder="1" applyAlignment="1">
      <alignment horizontal="center" vertical="center"/>
    </xf>
    <xf numFmtId="179" fontId="33" fillId="5" borderId="16" xfId="2" applyNumberFormat="1" applyFont="1" applyFill="1" applyBorder="1" applyAlignment="1">
      <alignment horizontal="center" vertical="center"/>
    </xf>
    <xf numFmtId="179" fontId="33" fillId="5" borderId="128" xfId="2" applyNumberFormat="1" applyFont="1" applyFill="1" applyBorder="1" applyAlignment="1">
      <alignment horizontal="center" vertical="center"/>
    </xf>
    <xf numFmtId="179" fontId="33" fillId="5" borderId="129" xfId="2" applyNumberFormat="1" applyFont="1" applyFill="1" applyBorder="1" applyAlignment="1">
      <alignment horizontal="center" vertical="center"/>
    </xf>
    <xf numFmtId="179" fontId="33" fillId="5" borderId="130" xfId="2" applyNumberFormat="1" applyFont="1" applyFill="1" applyBorder="1" applyAlignment="1">
      <alignment horizontal="center" vertical="center"/>
    </xf>
    <xf numFmtId="0" fontId="8" fillId="0" borderId="37" xfId="5" applyFont="1" applyBorder="1" applyAlignment="1">
      <alignment horizontal="center" vertical="center" textRotation="255" shrinkToFit="1"/>
    </xf>
    <xf numFmtId="0" fontId="8" fillId="0" borderId="44" xfId="5" applyFont="1" applyBorder="1" applyAlignment="1">
      <alignment horizontal="center" vertical="center" textRotation="255" shrinkToFit="1"/>
    </xf>
    <xf numFmtId="0" fontId="8" fillId="0" borderId="81" xfId="5" applyFont="1" applyBorder="1" applyAlignment="1">
      <alignment horizontal="center" vertical="center" textRotation="255" shrinkToFit="1"/>
    </xf>
  </cellXfs>
  <cellStyles count="7">
    <cellStyle name="ハイパーリンク" xfId="1" builtinId="8"/>
    <cellStyle name="ハイパーリンク 2" xfId="6" xr:uid="{B9CDCFCE-4F10-4A33-9877-369A8AF095EA}"/>
    <cellStyle name="標準" xfId="0" builtinId="0"/>
    <cellStyle name="標準 2" xfId="3" xr:uid="{00000000-0005-0000-0000-000002000000}"/>
    <cellStyle name="標準 2 2" xfId="5" xr:uid="{5F17265C-C231-4635-9F97-19859FD77CED}"/>
    <cellStyle name="標準 3" xfId="4" xr:uid="{00000000-0005-0000-0000-000003000000}"/>
    <cellStyle name="標準 4" xfId="2" xr:uid="{00000000-0005-0000-0000-000004000000}"/>
  </cellStyles>
  <dxfs count="12">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CCFFFF"/>
        </patternFill>
      </fill>
    </dxf>
    <dxf>
      <fill>
        <patternFill>
          <bgColor rgb="FFFFCCFF"/>
        </patternFill>
      </fill>
    </dxf>
    <dxf>
      <fill>
        <patternFill>
          <bgColor rgb="FFFFCCFF"/>
        </patternFill>
      </fill>
    </dxf>
    <dxf>
      <fill>
        <patternFill>
          <bgColor rgb="FFCCFFFF"/>
        </patternFill>
      </fill>
    </dxf>
    <dxf>
      <fill>
        <patternFill>
          <bgColor rgb="FFCCFFFF"/>
        </patternFill>
      </fill>
    </dxf>
    <dxf>
      <fill>
        <patternFill>
          <bgColor rgb="FFFFCCFF"/>
        </patternFill>
      </fill>
    </dxf>
  </dxfs>
  <tableStyles count="0" defaultTableStyle="TableStyleMedium2"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jpeg"/><Relationship Id="rId1" Type="http://schemas.openxmlformats.org/officeDocument/2006/relationships/image" Target="../media/image1.emf"/><Relationship Id="rId6" Type="http://schemas.openxmlformats.org/officeDocument/2006/relationships/image" Target="../media/image6.png"/><Relationship Id="rId5" Type="http://schemas.openxmlformats.org/officeDocument/2006/relationships/image" Target="../media/image5.png"/><Relationship Id="rId4" Type="http://schemas.openxmlformats.org/officeDocument/2006/relationships/image" Target="../media/image4.emf"/></Relationships>
</file>

<file path=xl/drawings/_rels/drawing2.xml.rels><?xml version="1.0" encoding="UTF-8" standalone="yes"?>
<Relationships xmlns="http://schemas.openxmlformats.org/package/2006/relationships"><Relationship Id="rId1" Type="http://schemas.openxmlformats.org/officeDocument/2006/relationships/image" Target="../media/image7.png"/></Relationships>
</file>

<file path=xl/drawings/_rels/drawing4.xml.rels><?xml version="1.0" encoding="UTF-8" standalone="yes"?>
<Relationships xmlns="http://schemas.openxmlformats.org/package/2006/relationships"><Relationship Id="rId2" Type="http://schemas.openxmlformats.org/officeDocument/2006/relationships/image" Target="../media/image1.emf"/><Relationship Id="rId1" Type="http://schemas.openxmlformats.org/officeDocument/2006/relationships/image" Target="../media/image2.jpeg"/></Relationships>
</file>

<file path=xl/drawings/_rels/drawing5.xml.rels><?xml version="1.0" encoding="UTF-8" standalone="yes"?>
<Relationships xmlns="http://schemas.openxmlformats.org/package/2006/relationships"><Relationship Id="rId1" Type="http://schemas.openxmlformats.org/officeDocument/2006/relationships/image" Target="../media/image8.emf"/></Relationships>
</file>

<file path=xl/drawings/_rels/vmlDrawing1.vml.rels><?xml version="1.0" encoding="UTF-8" standalone="yes"?>
<Relationships xmlns="http://schemas.openxmlformats.org/package/2006/relationships"><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editAs="oneCell">
    <xdr:from>
      <xdr:col>2</xdr:col>
      <xdr:colOff>214757</xdr:colOff>
      <xdr:row>23</xdr:row>
      <xdr:rowOff>0</xdr:rowOff>
    </xdr:from>
    <xdr:to>
      <xdr:col>37</xdr:col>
      <xdr:colOff>88900</xdr:colOff>
      <xdr:row>34</xdr:row>
      <xdr:rowOff>117094</xdr:rowOff>
    </xdr:to>
    <xdr:pic>
      <xdr:nvPicPr>
        <xdr:cNvPr id="4" name="図 3">
          <a:extLst>
            <a:ext uri="{FF2B5EF4-FFF2-40B4-BE49-F238E27FC236}">
              <a16:creationId xmlns:a16="http://schemas.microsoft.com/office/drawing/2014/main" id="{63135D4C-4311-424E-9347-FB479E9426D2}"/>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494157" y="3162300"/>
          <a:ext cx="7544943" cy="2352294"/>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xdr:col>
      <xdr:colOff>76200</xdr:colOff>
      <xdr:row>36</xdr:row>
      <xdr:rowOff>0</xdr:rowOff>
    </xdr:from>
    <xdr:to>
      <xdr:col>23</xdr:col>
      <xdr:colOff>121920</xdr:colOff>
      <xdr:row>50</xdr:row>
      <xdr:rowOff>147003</xdr:rowOff>
    </xdr:to>
    <xdr:pic>
      <xdr:nvPicPr>
        <xdr:cNvPr id="6" name="図 5">
          <a:extLst>
            <a:ext uri="{FF2B5EF4-FFF2-40B4-BE49-F238E27FC236}">
              <a16:creationId xmlns:a16="http://schemas.microsoft.com/office/drawing/2014/main" id="{172EBD8D-FD46-478C-BF08-8A099ED601B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571500" y="7200900"/>
          <a:ext cx="4389120" cy="2991803"/>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31</xdr:col>
      <xdr:colOff>139581</xdr:colOff>
      <xdr:row>50</xdr:row>
      <xdr:rowOff>0</xdr:rowOff>
    </xdr:from>
    <xdr:to>
      <xdr:col>38</xdr:col>
      <xdr:colOff>0</xdr:colOff>
      <xdr:row>56</xdr:row>
      <xdr:rowOff>114419</xdr:rowOff>
    </xdr:to>
    <xdr:pic>
      <xdr:nvPicPr>
        <xdr:cNvPr id="8" name="図 7">
          <a:extLst>
            <a:ext uri="{FF2B5EF4-FFF2-40B4-BE49-F238E27FC236}">
              <a16:creationId xmlns:a16="http://schemas.microsoft.com/office/drawing/2014/main" id="{4471E664-A3D3-4E5F-BADA-40B46A9AD514}"/>
            </a:ext>
          </a:extLst>
        </xdr:cNvPr>
        <xdr:cNvPicPr>
          <a:picLocks noChangeAspect="1" noChangeArrowheads="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6794381" y="10045700"/>
          <a:ext cx="1371719" cy="137171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0</xdr:colOff>
      <xdr:row>148</xdr:row>
      <xdr:rowOff>38100</xdr:rowOff>
    </xdr:from>
    <xdr:to>
      <xdr:col>36</xdr:col>
      <xdr:colOff>152400</xdr:colOff>
      <xdr:row>154</xdr:row>
      <xdr:rowOff>25400</xdr:rowOff>
    </xdr:to>
    <xdr:sp macro="" textlink="">
      <xdr:nvSpPr>
        <xdr:cNvPr id="2" name="大かっこ 1">
          <a:extLst>
            <a:ext uri="{FF2B5EF4-FFF2-40B4-BE49-F238E27FC236}">
              <a16:creationId xmlns:a16="http://schemas.microsoft.com/office/drawing/2014/main" id="{803CA54B-7B48-4CA2-9096-C23549380ADD}"/>
            </a:ext>
          </a:extLst>
        </xdr:cNvPr>
        <xdr:cNvSpPr/>
      </xdr:nvSpPr>
      <xdr:spPr>
        <a:xfrm>
          <a:off x="584200" y="33096200"/>
          <a:ext cx="7302500" cy="1257300"/>
        </a:xfrm>
        <a:prstGeom prst="bracketPair">
          <a:avLst>
            <a:gd name="adj" fmla="val 10257"/>
          </a:avLst>
        </a:prstGeom>
        <a:ln w="1905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editAs="oneCell">
    <xdr:from>
      <xdr:col>3</xdr:col>
      <xdr:colOff>0</xdr:colOff>
      <xdr:row>59</xdr:row>
      <xdr:rowOff>0</xdr:rowOff>
    </xdr:from>
    <xdr:to>
      <xdr:col>35</xdr:col>
      <xdr:colOff>210693</xdr:colOff>
      <xdr:row>78</xdr:row>
      <xdr:rowOff>51689</xdr:rowOff>
    </xdr:to>
    <xdr:pic>
      <xdr:nvPicPr>
        <xdr:cNvPr id="9" name="図 8">
          <a:extLst>
            <a:ext uri="{FF2B5EF4-FFF2-40B4-BE49-F238E27FC236}">
              <a16:creationId xmlns:a16="http://schemas.microsoft.com/office/drawing/2014/main" id="{9D0A1C56-F733-4827-81F2-31E45B7A4242}"/>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584200" y="12026900"/>
          <a:ext cx="7144893" cy="3912489"/>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29</xdr:col>
      <xdr:colOff>0</xdr:colOff>
      <xdr:row>83</xdr:row>
      <xdr:rowOff>165100</xdr:rowOff>
    </xdr:from>
    <xdr:to>
      <xdr:col>35</xdr:col>
      <xdr:colOff>76200</xdr:colOff>
      <xdr:row>90</xdr:row>
      <xdr:rowOff>190500</xdr:rowOff>
    </xdr:to>
    <xdr:pic>
      <xdr:nvPicPr>
        <xdr:cNvPr id="10" name="図 9">
          <a:extLst>
            <a:ext uri="{FF2B5EF4-FFF2-40B4-BE49-F238E27FC236}">
              <a16:creationId xmlns:a16="http://schemas.microsoft.com/office/drawing/2014/main" id="{8CB8504C-FC17-4EC4-8054-B26435E40DF6}"/>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223000" y="17145000"/>
          <a:ext cx="1371600" cy="1371600"/>
        </a:xfrm>
        <a:prstGeom prst="rect">
          <a:avLst/>
        </a:prstGeom>
      </xdr:spPr>
    </xdr:pic>
    <xdr:clientData/>
  </xdr:twoCellAnchor>
  <xdr:twoCellAnchor editAs="oneCell">
    <xdr:from>
      <xdr:col>2</xdr:col>
      <xdr:colOff>242790</xdr:colOff>
      <xdr:row>96</xdr:row>
      <xdr:rowOff>0</xdr:rowOff>
    </xdr:from>
    <xdr:to>
      <xdr:col>37</xdr:col>
      <xdr:colOff>0</xdr:colOff>
      <xdr:row>109</xdr:row>
      <xdr:rowOff>157926</xdr:rowOff>
    </xdr:to>
    <xdr:pic>
      <xdr:nvPicPr>
        <xdr:cNvPr id="14" name="図 13">
          <a:extLst>
            <a:ext uri="{FF2B5EF4-FFF2-40B4-BE49-F238E27FC236}">
              <a16:creationId xmlns:a16="http://schemas.microsoft.com/office/drawing/2014/main" id="{67A0C246-5745-4946-B0E8-22EB70C325FC}"/>
            </a:ext>
          </a:extLst>
        </xdr:cNvPr>
        <xdr:cNvPicPr>
          <a:picLocks noChangeAspect="1"/>
        </xdr:cNvPicPr>
      </xdr:nvPicPr>
      <xdr:blipFill>
        <a:blip xmlns:r="http://schemas.openxmlformats.org/officeDocument/2006/relationships" r:embed="rId6"/>
        <a:stretch>
          <a:fillRect/>
        </a:stretch>
      </xdr:blipFill>
      <xdr:spPr>
        <a:xfrm>
          <a:off x="522190" y="19926300"/>
          <a:ext cx="7428010" cy="279952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2</xdr:col>
      <xdr:colOff>0</xdr:colOff>
      <xdr:row>57</xdr:row>
      <xdr:rowOff>0</xdr:rowOff>
    </xdr:from>
    <xdr:to>
      <xdr:col>50</xdr:col>
      <xdr:colOff>206858</xdr:colOff>
      <xdr:row>83</xdr:row>
      <xdr:rowOff>96715</xdr:rowOff>
    </xdr:to>
    <xdr:grpSp>
      <xdr:nvGrpSpPr>
        <xdr:cNvPr id="9" name="グループ化 8">
          <a:extLst>
            <a:ext uri="{FF2B5EF4-FFF2-40B4-BE49-F238E27FC236}">
              <a16:creationId xmlns:a16="http://schemas.microsoft.com/office/drawing/2014/main" id="{659F57F6-29F6-4C14-A3B6-FBC27383E16F}"/>
            </a:ext>
          </a:extLst>
        </xdr:cNvPr>
        <xdr:cNvGrpSpPr/>
      </xdr:nvGrpSpPr>
      <xdr:grpSpPr>
        <a:xfrm>
          <a:off x="431800" y="14579600"/>
          <a:ext cx="10570058" cy="5964115"/>
          <a:chOff x="707542" y="1493520"/>
          <a:chExt cx="11179658" cy="5750755"/>
        </a:xfrm>
      </xdr:grpSpPr>
      <xdr:pic>
        <xdr:nvPicPr>
          <xdr:cNvPr id="3" name="図 2">
            <a:extLst>
              <a:ext uri="{FF2B5EF4-FFF2-40B4-BE49-F238E27FC236}">
                <a16:creationId xmlns:a16="http://schemas.microsoft.com/office/drawing/2014/main" id="{2095CE96-96B2-440E-AA18-D7AD8AB91C1A}"/>
              </a:ext>
            </a:extLst>
          </xdr:cNvPr>
          <xdr:cNvPicPr>
            <a:picLocks noChangeAspect="1"/>
          </xdr:cNvPicPr>
        </xdr:nvPicPr>
        <xdr:blipFill>
          <a:blip xmlns:r="http://schemas.openxmlformats.org/officeDocument/2006/relationships" r:embed="rId1"/>
          <a:stretch>
            <a:fillRect/>
          </a:stretch>
        </xdr:blipFill>
        <xdr:spPr>
          <a:xfrm>
            <a:off x="707542" y="1493520"/>
            <a:ext cx="11179658" cy="5750755"/>
          </a:xfrm>
          <a:prstGeom prst="rect">
            <a:avLst/>
          </a:prstGeom>
        </xdr:spPr>
      </xdr:pic>
      <xdr:sp macro="" textlink="">
        <xdr:nvSpPr>
          <xdr:cNvPr id="4" name="正方形/長方形 3">
            <a:extLst>
              <a:ext uri="{FF2B5EF4-FFF2-40B4-BE49-F238E27FC236}">
                <a16:creationId xmlns:a16="http://schemas.microsoft.com/office/drawing/2014/main" id="{8C659150-62C2-4428-9114-D096BC8190DE}"/>
              </a:ext>
            </a:extLst>
          </xdr:cNvPr>
          <xdr:cNvSpPr/>
        </xdr:nvSpPr>
        <xdr:spPr>
          <a:xfrm>
            <a:off x="1950720" y="4038600"/>
            <a:ext cx="8260080" cy="624840"/>
          </a:xfrm>
          <a:prstGeom prst="rect">
            <a:avLst/>
          </a:prstGeom>
          <a:noFill/>
          <a:ln w="38100">
            <a:solidFill>
              <a:sysClr val="windowText" lastClr="00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ｃ</a:t>
            </a:r>
          </a:p>
        </xdr:txBody>
      </xdr:sp>
      <xdr:sp macro="" textlink="">
        <xdr:nvSpPr>
          <xdr:cNvPr id="5" name="正方形/長方形 4">
            <a:extLst>
              <a:ext uri="{FF2B5EF4-FFF2-40B4-BE49-F238E27FC236}">
                <a16:creationId xmlns:a16="http://schemas.microsoft.com/office/drawing/2014/main" id="{FFE5482D-651D-4A8B-BCC2-813D0A45337B}"/>
              </a:ext>
            </a:extLst>
          </xdr:cNvPr>
          <xdr:cNvSpPr/>
        </xdr:nvSpPr>
        <xdr:spPr>
          <a:xfrm>
            <a:off x="1935480" y="2720630"/>
            <a:ext cx="9936480" cy="434050"/>
          </a:xfrm>
          <a:prstGeom prst="rect">
            <a:avLst/>
          </a:prstGeom>
          <a:noFill/>
          <a:ln w="38100">
            <a:solidFill>
              <a:srgbClr val="0000FF"/>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ｃ</a:t>
            </a:r>
          </a:p>
        </xdr:txBody>
      </xdr:sp>
      <xdr:sp macro="" textlink="">
        <xdr:nvSpPr>
          <xdr:cNvPr id="6" name="正方形/長方形 5">
            <a:extLst>
              <a:ext uri="{FF2B5EF4-FFF2-40B4-BE49-F238E27FC236}">
                <a16:creationId xmlns:a16="http://schemas.microsoft.com/office/drawing/2014/main" id="{8EB68030-FAD8-43D7-BF01-9AFB97F9D314}"/>
              </a:ext>
            </a:extLst>
          </xdr:cNvPr>
          <xdr:cNvSpPr/>
        </xdr:nvSpPr>
        <xdr:spPr>
          <a:xfrm>
            <a:off x="1965960" y="3291840"/>
            <a:ext cx="8260080" cy="612588"/>
          </a:xfrm>
          <a:prstGeom prst="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ｃ</a:t>
            </a:r>
          </a:p>
        </xdr:txBody>
      </xdr:sp>
    </xdr:grpSp>
    <xdr:clientData/>
  </xdr:twoCellAnchor>
  <xdr:twoCellAnchor>
    <xdr:from>
      <xdr:col>53</xdr:col>
      <xdr:colOff>137160</xdr:colOff>
      <xdr:row>59</xdr:row>
      <xdr:rowOff>0</xdr:rowOff>
    </xdr:from>
    <xdr:to>
      <xdr:col>55</xdr:col>
      <xdr:colOff>15240</xdr:colOff>
      <xdr:row>67</xdr:row>
      <xdr:rowOff>167640</xdr:rowOff>
    </xdr:to>
    <xdr:sp macro="" textlink="">
      <xdr:nvSpPr>
        <xdr:cNvPr id="8" name="左中かっこ 7">
          <a:extLst>
            <a:ext uri="{FF2B5EF4-FFF2-40B4-BE49-F238E27FC236}">
              <a16:creationId xmlns:a16="http://schemas.microsoft.com/office/drawing/2014/main" id="{23A81CF4-A555-44F9-9F63-97CB2BA1D3CE}"/>
            </a:ext>
          </a:extLst>
        </xdr:cNvPr>
        <xdr:cNvSpPr/>
      </xdr:nvSpPr>
      <xdr:spPr>
        <a:xfrm>
          <a:off x="12252960" y="1737360"/>
          <a:ext cx="335280" cy="2026920"/>
        </a:xfrm>
        <a:prstGeom prst="leftBrace">
          <a:avLst/>
        </a:prstGeom>
        <a:ln w="3810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53</xdr:col>
      <xdr:colOff>150586</xdr:colOff>
      <xdr:row>69</xdr:row>
      <xdr:rowOff>73659</xdr:rowOff>
    </xdr:from>
    <xdr:to>
      <xdr:col>54</xdr:col>
      <xdr:colOff>121920</xdr:colOff>
      <xdr:row>88</xdr:row>
      <xdr:rowOff>15240</xdr:rowOff>
    </xdr:to>
    <xdr:sp macro="" textlink="">
      <xdr:nvSpPr>
        <xdr:cNvPr id="10" name="左中かっこ 9">
          <a:extLst>
            <a:ext uri="{FF2B5EF4-FFF2-40B4-BE49-F238E27FC236}">
              <a16:creationId xmlns:a16="http://schemas.microsoft.com/office/drawing/2014/main" id="{BCCDA761-B90F-41C5-B28C-1288669DFE29}"/>
            </a:ext>
          </a:extLst>
        </xdr:cNvPr>
        <xdr:cNvSpPr/>
      </xdr:nvSpPr>
      <xdr:spPr>
        <a:xfrm>
          <a:off x="12266386" y="4066539"/>
          <a:ext cx="199934" cy="4437381"/>
        </a:xfrm>
        <a:prstGeom prst="lef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51</xdr:col>
      <xdr:colOff>0</xdr:colOff>
      <xdr:row>63</xdr:row>
      <xdr:rowOff>165100</xdr:rowOff>
    </xdr:from>
    <xdr:to>
      <xdr:col>53</xdr:col>
      <xdr:colOff>0</xdr:colOff>
      <xdr:row>63</xdr:row>
      <xdr:rowOff>165100</xdr:rowOff>
    </xdr:to>
    <xdr:cxnSp macro="">
      <xdr:nvCxnSpPr>
        <xdr:cNvPr id="12" name="直線矢印コネクタ 11">
          <a:extLst>
            <a:ext uri="{FF2B5EF4-FFF2-40B4-BE49-F238E27FC236}">
              <a16:creationId xmlns:a16="http://schemas.microsoft.com/office/drawing/2014/main" id="{1FBBCCB7-88AE-47ED-BE3E-652BE7B16F76}"/>
            </a:ext>
          </a:extLst>
        </xdr:cNvPr>
        <xdr:cNvCxnSpPr/>
      </xdr:nvCxnSpPr>
      <xdr:spPr>
        <a:xfrm>
          <a:off x="11010900" y="2768600"/>
          <a:ext cx="431800" cy="0"/>
        </a:xfrm>
        <a:prstGeom prst="straightConnector1">
          <a:avLst/>
        </a:prstGeom>
        <a:ln w="38100">
          <a:solidFill>
            <a:srgbClr val="0000FF"/>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44</xdr:col>
      <xdr:colOff>38100</xdr:colOff>
      <xdr:row>66</xdr:row>
      <xdr:rowOff>132080</xdr:rowOff>
    </xdr:from>
    <xdr:to>
      <xdr:col>53</xdr:col>
      <xdr:colOff>15240</xdr:colOff>
      <xdr:row>78</xdr:row>
      <xdr:rowOff>106680</xdr:rowOff>
    </xdr:to>
    <xdr:cxnSp macro="">
      <xdr:nvCxnSpPr>
        <xdr:cNvPr id="15" name="直線矢印コネクタ 14">
          <a:extLst>
            <a:ext uri="{FF2B5EF4-FFF2-40B4-BE49-F238E27FC236}">
              <a16:creationId xmlns:a16="http://schemas.microsoft.com/office/drawing/2014/main" id="{2EC0E984-0DBD-4FBC-8109-209908ED3E1C}"/>
            </a:ext>
          </a:extLst>
        </xdr:cNvPr>
        <xdr:cNvCxnSpPr/>
      </xdr:nvCxnSpPr>
      <xdr:spPr>
        <a:xfrm>
          <a:off x="10096500" y="3484880"/>
          <a:ext cx="2034540" cy="2763520"/>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137160</xdr:colOff>
      <xdr:row>90</xdr:row>
      <xdr:rowOff>60960</xdr:rowOff>
    </xdr:from>
    <xdr:to>
      <xdr:col>55</xdr:col>
      <xdr:colOff>15240</xdr:colOff>
      <xdr:row>98</xdr:row>
      <xdr:rowOff>182880</xdr:rowOff>
    </xdr:to>
    <xdr:sp macro="" textlink="">
      <xdr:nvSpPr>
        <xdr:cNvPr id="17" name="左中かっこ 16">
          <a:extLst>
            <a:ext uri="{FF2B5EF4-FFF2-40B4-BE49-F238E27FC236}">
              <a16:creationId xmlns:a16="http://schemas.microsoft.com/office/drawing/2014/main" id="{468920B7-2FE7-42F6-A79F-5135E7585B62}"/>
            </a:ext>
          </a:extLst>
        </xdr:cNvPr>
        <xdr:cNvSpPr/>
      </xdr:nvSpPr>
      <xdr:spPr>
        <a:xfrm>
          <a:off x="12252960" y="8945880"/>
          <a:ext cx="335280" cy="2026920"/>
        </a:xfrm>
        <a:prstGeom prst="leftBrace">
          <a:avLst/>
        </a:prstGeom>
        <a:ln w="38100">
          <a:solidFill>
            <a:sysClr val="windowText" lastClr="00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2</xdr:col>
      <xdr:colOff>1</xdr:colOff>
      <xdr:row>3</xdr:row>
      <xdr:rowOff>0</xdr:rowOff>
    </xdr:from>
    <xdr:to>
      <xdr:col>48</xdr:col>
      <xdr:colOff>141544</xdr:colOff>
      <xdr:row>24</xdr:row>
      <xdr:rowOff>254558</xdr:rowOff>
    </xdr:to>
    <xdr:pic>
      <xdr:nvPicPr>
        <xdr:cNvPr id="24" name="図 23">
          <a:extLst>
            <a:ext uri="{FF2B5EF4-FFF2-40B4-BE49-F238E27FC236}">
              <a16:creationId xmlns:a16="http://schemas.microsoft.com/office/drawing/2014/main" id="{E9DBA443-75E0-4BB5-B19F-6046EAA49FEF}"/>
            </a:ext>
          </a:extLst>
        </xdr:cNvPr>
        <xdr:cNvPicPr>
          <a:picLocks noChangeAspect="1"/>
        </xdr:cNvPicPr>
      </xdr:nvPicPr>
      <xdr:blipFill>
        <a:blip xmlns:r="http://schemas.openxmlformats.org/officeDocument/2006/relationships" r:embed="rId1"/>
        <a:stretch>
          <a:fillRect/>
        </a:stretch>
      </xdr:blipFill>
      <xdr:spPr>
        <a:xfrm>
          <a:off x="457201" y="800100"/>
          <a:ext cx="10657143" cy="5855258"/>
        </a:xfrm>
        <a:prstGeom prst="rect">
          <a:avLst/>
        </a:prstGeom>
      </xdr:spPr>
    </xdr:pic>
    <xdr:clientData/>
  </xdr:twoCellAnchor>
  <xdr:twoCellAnchor>
    <xdr:from>
      <xdr:col>1</xdr:col>
      <xdr:colOff>206858</xdr:colOff>
      <xdr:row>15</xdr:row>
      <xdr:rowOff>243840</xdr:rowOff>
    </xdr:from>
    <xdr:to>
      <xdr:col>13</xdr:col>
      <xdr:colOff>0</xdr:colOff>
      <xdr:row>20</xdr:row>
      <xdr:rowOff>15240</xdr:rowOff>
    </xdr:to>
    <xdr:sp macro="" textlink="">
      <xdr:nvSpPr>
        <xdr:cNvPr id="26" name="正方形/長方形 25">
          <a:extLst>
            <a:ext uri="{FF2B5EF4-FFF2-40B4-BE49-F238E27FC236}">
              <a16:creationId xmlns:a16="http://schemas.microsoft.com/office/drawing/2014/main" id="{E1BB15C8-9F63-457E-A4AA-6FD539F1BB6E}"/>
            </a:ext>
          </a:extLst>
        </xdr:cNvPr>
        <xdr:cNvSpPr/>
      </xdr:nvSpPr>
      <xdr:spPr>
        <a:xfrm>
          <a:off x="435458" y="4160520"/>
          <a:ext cx="2536342" cy="1066800"/>
        </a:xfrm>
        <a:prstGeom prst="rect">
          <a:avLst/>
        </a:prstGeom>
        <a:noFill/>
        <a:ln w="38100">
          <a:solidFill>
            <a:srgbClr val="0000FF"/>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ｃ</a:t>
          </a:r>
        </a:p>
      </xdr:txBody>
    </xdr:sp>
    <xdr:clientData/>
  </xdr:twoCellAnchor>
  <xdr:twoCellAnchor>
    <xdr:from>
      <xdr:col>13</xdr:col>
      <xdr:colOff>60960</xdr:colOff>
      <xdr:row>18</xdr:row>
      <xdr:rowOff>106680</xdr:rowOff>
    </xdr:from>
    <xdr:to>
      <xdr:col>53</xdr:col>
      <xdr:colOff>213360</xdr:colOff>
      <xdr:row>18</xdr:row>
      <xdr:rowOff>106680</xdr:rowOff>
    </xdr:to>
    <xdr:cxnSp macro="">
      <xdr:nvCxnSpPr>
        <xdr:cNvPr id="28" name="直線矢印コネクタ 27">
          <a:extLst>
            <a:ext uri="{FF2B5EF4-FFF2-40B4-BE49-F238E27FC236}">
              <a16:creationId xmlns:a16="http://schemas.microsoft.com/office/drawing/2014/main" id="{57EEC48B-ED2C-4BAD-B523-0500822DCB51}"/>
            </a:ext>
          </a:extLst>
        </xdr:cNvPr>
        <xdr:cNvCxnSpPr/>
      </xdr:nvCxnSpPr>
      <xdr:spPr>
        <a:xfrm>
          <a:off x="3032760" y="4800600"/>
          <a:ext cx="9296400" cy="0"/>
        </a:xfrm>
        <a:prstGeom prst="straightConnector1">
          <a:avLst/>
        </a:prstGeom>
        <a:ln w="38100">
          <a:solidFill>
            <a:srgbClr val="0000FF"/>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43</xdr:col>
      <xdr:colOff>114300</xdr:colOff>
      <xdr:row>70</xdr:row>
      <xdr:rowOff>48260</xdr:rowOff>
    </xdr:from>
    <xdr:to>
      <xdr:col>53</xdr:col>
      <xdr:colOff>76200</xdr:colOff>
      <xdr:row>93</xdr:row>
      <xdr:rowOff>152400</xdr:rowOff>
    </xdr:to>
    <xdr:cxnSp macro="">
      <xdr:nvCxnSpPr>
        <xdr:cNvPr id="30" name="直線矢印コネクタ 29">
          <a:extLst>
            <a:ext uri="{FF2B5EF4-FFF2-40B4-BE49-F238E27FC236}">
              <a16:creationId xmlns:a16="http://schemas.microsoft.com/office/drawing/2014/main" id="{33DD0E56-9C93-474F-845E-4CFB4E92AF76}"/>
            </a:ext>
          </a:extLst>
        </xdr:cNvPr>
        <xdr:cNvCxnSpPr/>
      </xdr:nvCxnSpPr>
      <xdr:spPr>
        <a:xfrm>
          <a:off x="9944100" y="12316460"/>
          <a:ext cx="2247900" cy="5171440"/>
        </a:xfrm>
        <a:prstGeom prst="straightConnector1">
          <a:avLst/>
        </a:prstGeom>
        <a:ln w="38100">
          <a:solidFill>
            <a:sysClr val="windowText" lastClr="00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2</xdr:col>
      <xdr:colOff>0</xdr:colOff>
      <xdr:row>30</xdr:row>
      <xdr:rowOff>0</xdr:rowOff>
    </xdr:from>
    <xdr:to>
      <xdr:col>48</xdr:col>
      <xdr:colOff>141543</xdr:colOff>
      <xdr:row>51</xdr:row>
      <xdr:rowOff>254558</xdr:rowOff>
    </xdr:to>
    <xdr:pic>
      <xdr:nvPicPr>
        <xdr:cNvPr id="32" name="図 31">
          <a:extLst>
            <a:ext uri="{FF2B5EF4-FFF2-40B4-BE49-F238E27FC236}">
              <a16:creationId xmlns:a16="http://schemas.microsoft.com/office/drawing/2014/main" id="{BF06C9B5-98F8-49E5-9029-B8D4B151218D}"/>
            </a:ext>
          </a:extLst>
        </xdr:cNvPr>
        <xdr:cNvPicPr>
          <a:picLocks noChangeAspect="1"/>
        </xdr:cNvPicPr>
      </xdr:nvPicPr>
      <xdr:blipFill>
        <a:blip xmlns:r="http://schemas.openxmlformats.org/officeDocument/2006/relationships" r:embed="rId1"/>
        <a:stretch>
          <a:fillRect/>
        </a:stretch>
      </xdr:blipFill>
      <xdr:spPr>
        <a:xfrm>
          <a:off x="457200" y="7574280"/>
          <a:ext cx="10657143" cy="5695238"/>
        </a:xfrm>
        <a:prstGeom prst="rect">
          <a:avLst/>
        </a:prstGeom>
      </xdr:spPr>
    </xdr:pic>
    <xdr:clientData/>
  </xdr:twoCellAnchor>
  <xdr:twoCellAnchor>
    <xdr:from>
      <xdr:col>7</xdr:col>
      <xdr:colOff>30480</xdr:colOff>
      <xdr:row>36</xdr:row>
      <xdr:rowOff>198120</xdr:rowOff>
    </xdr:from>
    <xdr:to>
      <xdr:col>41</xdr:col>
      <xdr:colOff>167640</xdr:colOff>
      <xdr:row>42</xdr:row>
      <xdr:rowOff>60960</xdr:rowOff>
    </xdr:to>
    <xdr:sp macro="" textlink="">
      <xdr:nvSpPr>
        <xdr:cNvPr id="33" name="正方形/長方形 32">
          <a:extLst>
            <a:ext uri="{FF2B5EF4-FFF2-40B4-BE49-F238E27FC236}">
              <a16:creationId xmlns:a16="http://schemas.microsoft.com/office/drawing/2014/main" id="{6C604E97-95C8-4301-88A4-7F9D8465946B}"/>
            </a:ext>
          </a:extLst>
        </xdr:cNvPr>
        <xdr:cNvSpPr/>
      </xdr:nvSpPr>
      <xdr:spPr>
        <a:xfrm>
          <a:off x="1630680" y="9326880"/>
          <a:ext cx="7909560" cy="1417320"/>
        </a:xfrm>
        <a:prstGeom prst="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ｃ</a:t>
          </a:r>
        </a:p>
      </xdr:txBody>
    </xdr:sp>
    <xdr:clientData/>
  </xdr:twoCellAnchor>
  <xdr:twoCellAnchor>
    <xdr:from>
      <xdr:col>53</xdr:col>
      <xdr:colOff>137160</xdr:colOff>
      <xdr:row>31</xdr:row>
      <xdr:rowOff>0</xdr:rowOff>
    </xdr:from>
    <xdr:to>
      <xdr:col>55</xdr:col>
      <xdr:colOff>15240</xdr:colOff>
      <xdr:row>39</xdr:row>
      <xdr:rowOff>167640</xdr:rowOff>
    </xdr:to>
    <xdr:sp macro="" textlink="">
      <xdr:nvSpPr>
        <xdr:cNvPr id="34" name="左中かっこ 33">
          <a:extLst>
            <a:ext uri="{FF2B5EF4-FFF2-40B4-BE49-F238E27FC236}">
              <a16:creationId xmlns:a16="http://schemas.microsoft.com/office/drawing/2014/main" id="{3A7CEE95-17F8-40FC-9FF1-D341C394C123}"/>
            </a:ext>
          </a:extLst>
        </xdr:cNvPr>
        <xdr:cNvSpPr/>
      </xdr:nvSpPr>
      <xdr:spPr>
        <a:xfrm>
          <a:off x="12252960" y="18669000"/>
          <a:ext cx="335280" cy="2026920"/>
        </a:xfrm>
        <a:prstGeom prst="leftBrace">
          <a:avLst/>
        </a:prstGeom>
        <a:ln w="38100">
          <a:solidFill>
            <a:srgbClr val="0000FF"/>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7</xdr:col>
      <xdr:colOff>30480</xdr:colOff>
      <xdr:row>34</xdr:row>
      <xdr:rowOff>198120</xdr:rowOff>
    </xdr:from>
    <xdr:to>
      <xdr:col>48</xdr:col>
      <xdr:colOff>91440</xdr:colOff>
      <xdr:row>36</xdr:row>
      <xdr:rowOff>91440</xdr:rowOff>
    </xdr:to>
    <xdr:sp macro="" textlink="">
      <xdr:nvSpPr>
        <xdr:cNvPr id="35" name="正方形/長方形 34">
          <a:extLst>
            <a:ext uri="{FF2B5EF4-FFF2-40B4-BE49-F238E27FC236}">
              <a16:creationId xmlns:a16="http://schemas.microsoft.com/office/drawing/2014/main" id="{42273D74-7EAC-4B21-8785-8835D8C22CD6}"/>
            </a:ext>
          </a:extLst>
        </xdr:cNvPr>
        <xdr:cNvSpPr/>
      </xdr:nvSpPr>
      <xdr:spPr>
        <a:xfrm>
          <a:off x="1630680" y="8808720"/>
          <a:ext cx="9433560" cy="411480"/>
        </a:xfrm>
        <a:prstGeom prst="rect">
          <a:avLst/>
        </a:prstGeom>
        <a:noFill/>
        <a:ln w="38100">
          <a:solidFill>
            <a:srgbClr val="0000FF"/>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1100"/>
            <a:t>ｃ</a:t>
          </a:r>
        </a:p>
      </xdr:txBody>
    </xdr:sp>
    <xdr:clientData/>
  </xdr:twoCellAnchor>
  <xdr:twoCellAnchor>
    <xdr:from>
      <xdr:col>48</xdr:col>
      <xdr:colOff>106680</xdr:colOff>
      <xdr:row>35</xdr:row>
      <xdr:rowOff>137160</xdr:rowOff>
    </xdr:from>
    <xdr:to>
      <xdr:col>53</xdr:col>
      <xdr:colOff>106680</xdr:colOff>
      <xdr:row>35</xdr:row>
      <xdr:rowOff>137160</xdr:rowOff>
    </xdr:to>
    <xdr:cxnSp macro="">
      <xdr:nvCxnSpPr>
        <xdr:cNvPr id="36" name="直線矢印コネクタ 35">
          <a:extLst>
            <a:ext uri="{FF2B5EF4-FFF2-40B4-BE49-F238E27FC236}">
              <a16:creationId xmlns:a16="http://schemas.microsoft.com/office/drawing/2014/main" id="{8586CC53-A86C-4E71-AD80-59668A9E8995}"/>
            </a:ext>
          </a:extLst>
        </xdr:cNvPr>
        <xdr:cNvCxnSpPr/>
      </xdr:nvCxnSpPr>
      <xdr:spPr>
        <a:xfrm>
          <a:off x="11079480" y="9296400"/>
          <a:ext cx="1143000" cy="0"/>
        </a:xfrm>
        <a:prstGeom prst="straightConnector1">
          <a:avLst/>
        </a:prstGeom>
        <a:ln w="38100">
          <a:solidFill>
            <a:srgbClr val="0000FF"/>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156210</xdr:colOff>
      <xdr:row>42</xdr:row>
      <xdr:rowOff>76200</xdr:rowOff>
    </xdr:from>
    <xdr:to>
      <xdr:col>55</xdr:col>
      <xdr:colOff>19050</xdr:colOff>
      <xdr:row>52</xdr:row>
      <xdr:rowOff>76200</xdr:rowOff>
    </xdr:to>
    <xdr:sp macro="" textlink="">
      <xdr:nvSpPr>
        <xdr:cNvPr id="39" name="左中かっこ 38">
          <a:extLst>
            <a:ext uri="{FF2B5EF4-FFF2-40B4-BE49-F238E27FC236}">
              <a16:creationId xmlns:a16="http://schemas.microsoft.com/office/drawing/2014/main" id="{53951453-CD49-48E8-B767-766DABBFE994}"/>
            </a:ext>
          </a:extLst>
        </xdr:cNvPr>
        <xdr:cNvSpPr/>
      </xdr:nvSpPr>
      <xdr:spPr>
        <a:xfrm>
          <a:off x="12272010" y="10591800"/>
          <a:ext cx="320040" cy="2476500"/>
        </a:xfrm>
        <a:prstGeom prst="leftBrace">
          <a:avLst/>
        </a:prstGeom>
        <a:ln w="38100">
          <a:solidFill>
            <a:srgbClr val="FF0000"/>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42</xdr:col>
      <xdr:colOff>19050</xdr:colOff>
      <xdr:row>39</xdr:row>
      <xdr:rowOff>93980</xdr:rowOff>
    </xdr:from>
    <xdr:to>
      <xdr:col>53</xdr:col>
      <xdr:colOff>0</xdr:colOff>
      <xdr:row>46</xdr:row>
      <xdr:rowOff>152400</xdr:rowOff>
    </xdr:to>
    <xdr:cxnSp macro="">
      <xdr:nvCxnSpPr>
        <xdr:cNvPr id="40" name="直線矢印コネクタ 39">
          <a:extLst>
            <a:ext uri="{FF2B5EF4-FFF2-40B4-BE49-F238E27FC236}">
              <a16:creationId xmlns:a16="http://schemas.microsoft.com/office/drawing/2014/main" id="{5ACBEC78-FFCB-401C-B90F-C1EC37609083}"/>
            </a:ext>
          </a:extLst>
        </xdr:cNvPr>
        <xdr:cNvCxnSpPr/>
      </xdr:nvCxnSpPr>
      <xdr:spPr>
        <a:xfrm>
          <a:off x="9620250" y="9866630"/>
          <a:ext cx="2495550" cy="1791970"/>
        </a:xfrm>
        <a:prstGeom prst="straightConnector1">
          <a:avLst/>
        </a:prstGeom>
        <a:ln w="38100">
          <a:solidFill>
            <a:srgbClr val="FF0000"/>
          </a:solidFill>
          <a:tailEnd type="arrow"/>
        </a:ln>
      </xdr:spPr>
      <xdr:style>
        <a:lnRef idx="1">
          <a:schemeClr val="accent1"/>
        </a:lnRef>
        <a:fillRef idx="0">
          <a:schemeClr val="accent1"/>
        </a:fillRef>
        <a:effectRef idx="0">
          <a:schemeClr val="accent1"/>
        </a:effectRef>
        <a:fontRef idx="minor">
          <a:schemeClr val="tx1"/>
        </a:fontRef>
      </xdr:style>
    </xdr:cxnSp>
    <xdr:clientData/>
  </xdr:twoCellAnchor>
</xdr:wsDr>
</file>

<file path=xl/drawings/drawing3.xml><?xml version="1.0" encoding="utf-8"?>
<xdr:wsDr xmlns:xdr="http://schemas.openxmlformats.org/drawingml/2006/spreadsheetDrawing" xmlns:a="http://schemas.openxmlformats.org/drawingml/2006/main">
  <xdr:twoCellAnchor>
    <xdr:from>
      <xdr:col>21</xdr:col>
      <xdr:colOff>236219</xdr:colOff>
      <xdr:row>8</xdr:row>
      <xdr:rowOff>81913</xdr:rowOff>
    </xdr:from>
    <xdr:to>
      <xdr:col>24</xdr:col>
      <xdr:colOff>0</xdr:colOff>
      <xdr:row>16</xdr:row>
      <xdr:rowOff>0</xdr:rowOff>
    </xdr:to>
    <xdr:sp macro="" textlink="">
      <xdr:nvSpPr>
        <xdr:cNvPr id="2" name="四角形: 角を丸くする 1">
          <a:extLst>
            <a:ext uri="{FF2B5EF4-FFF2-40B4-BE49-F238E27FC236}">
              <a16:creationId xmlns:a16="http://schemas.microsoft.com/office/drawing/2014/main" id="{1BC9FEA1-CE72-40B0-A631-06A13EEEDAA0}"/>
            </a:ext>
          </a:extLst>
        </xdr:cNvPr>
        <xdr:cNvSpPr/>
      </xdr:nvSpPr>
      <xdr:spPr>
        <a:xfrm>
          <a:off x="9281159" y="1743073"/>
          <a:ext cx="1318261" cy="1388747"/>
        </a:xfrm>
        <a:prstGeom prst="roundRect">
          <a:avLst>
            <a:gd name="adj" fmla="val 18203"/>
          </a:avLst>
        </a:prstGeom>
        <a:solidFill>
          <a:srgbClr val="CCFFFF"/>
        </a:solidFill>
      </xdr:spPr>
      <xdr:style>
        <a:lnRef idx="1">
          <a:schemeClr val="accent5"/>
        </a:lnRef>
        <a:fillRef idx="2">
          <a:schemeClr val="accent5"/>
        </a:fillRef>
        <a:effectRef idx="1">
          <a:schemeClr val="accent5"/>
        </a:effectRef>
        <a:fontRef idx="minor">
          <a:schemeClr val="dk1"/>
        </a:fontRef>
      </xdr:style>
      <xdr:txBody>
        <a:bodyPr vertOverflow="clip" horzOverflow="clip" rtlCol="0" anchor="t"/>
        <a:lstStyle/>
        <a:p>
          <a:pPr algn="l"/>
          <a:r>
            <a:rPr kumimoji="1" lang="en-US" altLang="ja-JP" sz="800">
              <a:latin typeface="Meiryo UI" panose="020B0604030504040204" pitchFamily="50" charset="-128"/>
              <a:ea typeface="Meiryo UI" panose="020B0604030504040204" pitchFamily="50" charset="-128"/>
            </a:rPr>
            <a:t>※</a:t>
          </a:r>
          <a:r>
            <a:rPr kumimoji="1" lang="ja-JP" altLang="en-US" sz="800">
              <a:latin typeface="Meiryo UI" panose="020B0604030504040204" pitchFamily="50" charset="-128"/>
              <a:ea typeface="Meiryo UI" panose="020B0604030504040204" pitchFamily="50" charset="-128"/>
            </a:rPr>
            <a:t>使い方</a:t>
          </a:r>
          <a:endParaRPr kumimoji="1" lang="en-US" altLang="ja-JP" sz="800">
            <a:latin typeface="Meiryo UI" panose="020B0604030504040204" pitchFamily="50" charset="-128"/>
            <a:ea typeface="Meiryo UI" panose="020B0604030504040204" pitchFamily="50" charset="-128"/>
          </a:endParaRPr>
        </a:p>
        <a:p>
          <a:pPr algn="l"/>
          <a:r>
            <a:rPr kumimoji="1" lang="ja-JP" altLang="en-US" sz="800">
              <a:latin typeface="Meiryo UI" panose="020B0604030504040204" pitchFamily="50" charset="-128"/>
              <a:ea typeface="Meiryo UI" panose="020B0604030504040204" pitchFamily="50" charset="-128"/>
            </a:rPr>
            <a:t>水色のセルに値を入れると自動計算して「機械式駐車場損益まとめ」の表に値を出力します</a:t>
          </a:r>
          <a:endParaRPr kumimoji="1" lang="en-US" altLang="ja-JP" sz="800">
            <a:latin typeface="Meiryo UI" panose="020B0604030504040204" pitchFamily="50" charset="-128"/>
            <a:ea typeface="Meiryo UI" panose="020B0604030504040204" pitchFamily="50" charset="-128"/>
          </a:endParaRPr>
        </a:p>
      </xdr:txBody>
    </xdr:sp>
    <xdr:clientData/>
  </xdr:twoCellAnchor>
</xdr:wsDr>
</file>

<file path=xl/drawings/drawing4.xml><?xml version="1.0" encoding="utf-8"?>
<xdr:wsDr xmlns:xdr="http://schemas.openxmlformats.org/drawingml/2006/spreadsheetDrawing" xmlns:a="http://schemas.openxmlformats.org/drawingml/2006/main">
  <xdr:twoCellAnchor editAs="oneCell">
    <xdr:from>
      <xdr:col>9</xdr:col>
      <xdr:colOff>0</xdr:colOff>
      <xdr:row>2</xdr:row>
      <xdr:rowOff>0</xdr:rowOff>
    </xdr:from>
    <xdr:to>
      <xdr:col>31</xdr:col>
      <xdr:colOff>15240</xdr:colOff>
      <xdr:row>12</xdr:row>
      <xdr:rowOff>129540</xdr:rowOff>
    </xdr:to>
    <xdr:pic>
      <xdr:nvPicPr>
        <xdr:cNvPr id="6" name="図 5">
          <a:extLst>
            <a:ext uri="{FF2B5EF4-FFF2-40B4-BE49-F238E27FC236}">
              <a16:creationId xmlns:a16="http://schemas.microsoft.com/office/drawing/2014/main" id="{AD731525-F1E2-4907-8549-F845537E69F1}"/>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054340" y="388620"/>
          <a:ext cx="4876800" cy="332232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0</xdr:colOff>
      <xdr:row>8</xdr:row>
      <xdr:rowOff>0</xdr:rowOff>
    </xdr:from>
    <xdr:to>
      <xdr:col>6</xdr:col>
      <xdr:colOff>7620</xdr:colOff>
      <xdr:row>19</xdr:row>
      <xdr:rowOff>91440</xdr:rowOff>
    </xdr:to>
    <xdr:pic>
      <xdr:nvPicPr>
        <xdr:cNvPr id="8" name="図 7">
          <a:extLst>
            <a:ext uri="{FF2B5EF4-FFF2-40B4-BE49-F238E27FC236}">
              <a16:creationId xmlns:a16="http://schemas.microsoft.com/office/drawing/2014/main" id="{943FBC7D-882E-4FBB-908B-EC0C82908C56}"/>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220980" y="2804160"/>
          <a:ext cx="7178040" cy="223266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5.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0</xdr:colOff>
          <xdr:row>11</xdr:row>
          <xdr:rowOff>0</xdr:rowOff>
        </xdr:from>
        <xdr:to>
          <xdr:col>7</xdr:col>
          <xdr:colOff>1</xdr:colOff>
          <xdr:row>29</xdr:row>
          <xdr:rowOff>80682</xdr:rowOff>
        </xdr:to>
        <xdr:pic>
          <xdr:nvPicPr>
            <xdr:cNvPr id="8" name="図 7">
              <a:extLst>
                <a:ext uri="{FF2B5EF4-FFF2-40B4-BE49-F238E27FC236}">
                  <a16:creationId xmlns:a16="http://schemas.microsoft.com/office/drawing/2014/main" id="{19220729-75EE-4CB3-9ABF-6759CF30F722}"/>
                </a:ext>
              </a:extLst>
            </xdr:cNvPr>
            <xdr:cNvPicPr>
              <a:picLocks noChangeAspect="1" noChangeArrowheads="1"/>
              <a:extLst>
                <a:ext uri="{84589F7E-364E-4C9E-8A38-B11213B215E9}">
                  <a14:cameraTool cellRange="$B$3:$G$10" spid="_x0000_s6159"/>
                </a:ext>
              </a:extLst>
            </xdr:cNvPicPr>
          </xdr:nvPicPr>
          <xdr:blipFill>
            <a:blip xmlns:r="http://schemas.openxmlformats.org/officeDocument/2006/relationships" r:embed="rId1"/>
            <a:srcRect/>
            <a:stretch>
              <a:fillRect/>
            </a:stretch>
          </xdr:blipFill>
          <xdr:spPr bwMode="auto">
            <a:xfrm>
              <a:off x="224118" y="4096871"/>
              <a:ext cx="9278471" cy="3523129"/>
            </a:xfrm>
            <a:prstGeom prst="rect">
              <a:avLst/>
            </a:prstGeom>
            <a:noFill/>
            <a:extLst>
              <a:ext uri="{909E8E84-426E-40DD-AFC4-6F175D3DCCD1}">
                <a14:hiddenFill>
                  <a:solidFill>
                    <a:srgbClr val="FFFFFF"/>
                  </a:solidFill>
                </a14:hiddenFill>
              </a:ext>
            </a:extLst>
          </xdr:spPr>
        </xdr:pic>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https://sumai-step.com/column/article/3089/" TargetMode="External"/><Relationship Id="rId1" Type="http://schemas.openxmlformats.org/officeDocument/2006/relationships/hyperlink" Target="https://www.s-mankan.com/information/564/" TargetMode="External"/><Relationship Id="rId4"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5.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FF00"/>
  </sheetPr>
  <dimension ref="A1:AO149"/>
  <sheetViews>
    <sheetView showGridLines="0" tabSelected="1" view="pageBreakPreview" topLeftCell="A82" zoomScale="85" zoomScaleNormal="85" zoomScaleSheetLayoutView="85" workbookViewId="0">
      <selection activeCell="C93" sqref="C93"/>
    </sheetView>
  </sheetViews>
  <sheetFormatPr defaultColWidth="2.6328125" defaultRowHeight="16.2" x14ac:dyDescent="0.3"/>
  <cols>
    <col min="1" max="2" width="1.6328125" customWidth="1"/>
    <col min="3" max="3" width="3.6328125" customWidth="1"/>
    <col min="4" max="4" width="2.81640625" style="2" bestFit="1" customWidth="1"/>
    <col min="5" max="5" width="2.6328125" style="3" customWidth="1"/>
    <col min="6" max="7" width="2.6328125" customWidth="1"/>
    <col min="23" max="27" width="2.6328125" style="38"/>
    <col min="30" max="30" width="2.6328125" customWidth="1"/>
    <col min="34" max="34" width="2.6328125" style="38"/>
  </cols>
  <sheetData>
    <row r="1" spans="1:41" s="32" customFormat="1" ht="10.050000000000001" customHeight="1" x14ac:dyDescent="0.3">
      <c r="B1" s="33"/>
      <c r="C1" s="33"/>
      <c r="D1" s="33"/>
      <c r="E1" s="33"/>
      <c r="F1" s="33"/>
      <c r="G1" s="33"/>
      <c r="H1" s="33"/>
      <c r="I1" s="33"/>
      <c r="J1" s="33"/>
      <c r="K1" s="33"/>
      <c r="L1" s="33"/>
      <c r="M1" s="33"/>
      <c r="N1" s="33"/>
      <c r="O1" s="33"/>
      <c r="P1" s="33"/>
      <c r="Q1" s="33"/>
      <c r="R1" s="33"/>
      <c r="S1" s="33"/>
      <c r="T1" s="33"/>
      <c r="U1" s="33"/>
      <c r="V1" s="33"/>
      <c r="W1" s="38"/>
      <c r="X1" s="38"/>
      <c r="Y1" s="38"/>
      <c r="Z1" s="38"/>
      <c r="AA1" s="38"/>
      <c r="AB1" s="33"/>
      <c r="AC1" s="33"/>
      <c r="AD1" s="33"/>
      <c r="AE1" s="33"/>
      <c r="AF1" s="33"/>
      <c r="AG1" s="33"/>
      <c r="AH1" s="38"/>
      <c r="AI1" s="33"/>
      <c r="AJ1" s="33"/>
      <c r="AK1" s="33"/>
      <c r="AL1" s="33"/>
      <c r="AM1" s="33"/>
      <c r="AN1" s="33"/>
      <c r="AO1" s="33"/>
    </row>
    <row r="2" spans="1:41" s="32" customFormat="1" x14ac:dyDescent="0.3">
      <c r="C2" s="13" t="s">
        <v>21</v>
      </c>
      <c r="D2" s="33"/>
      <c r="E2" s="33"/>
      <c r="F2" s="33"/>
      <c r="G2" s="33"/>
      <c r="H2" s="33"/>
      <c r="I2" s="33"/>
      <c r="J2" s="33"/>
      <c r="K2" s="33"/>
      <c r="L2" s="33"/>
      <c r="M2" s="33"/>
      <c r="N2" s="33"/>
      <c r="O2" s="33"/>
      <c r="P2" s="33"/>
      <c r="Q2" s="33"/>
      <c r="R2" s="33"/>
      <c r="S2" s="33"/>
      <c r="T2" s="33"/>
      <c r="U2" s="33"/>
      <c r="V2" s="33"/>
      <c r="W2" s="38"/>
      <c r="X2" s="38"/>
      <c r="Y2" s="38"/>
      <c r="Z2" s="38"/>
      <c r="AA2" s="38"/>
      <c r="AB2" s="33"/>
      <c r="AC2" s="33"/>
      <c r="AD2" s="33"/>
      <c r="AE2" s="33"/>
      <c r="AF2" s="33"/>
      <c r="AG2" s="33"/>
      <c r="AH2" s="38"/>
      <c r="AI2" s="33"/>
      <c r="AJ2" s="33"/>
      <c r="AK2" s="36" t="s">
        <v>249</v>
      </c>
      <c r="AL2" s="33"/>
      <c r="AM2" s="33"/>
      <c r="AN2" s="33"/>
    </row>
    <row r="3" spans="1:41" s="32" customFormat="1" x14ac:dyDescent="0.3">
      <c r="B3" s="35"/>
      <c r="C3" s="33"/>
      <c r="D3" s="33"/>
      <c r="E3" s="33"/>
      <c r="F3" s="33"/>
      <c r="G3" s="33"/>
      <c r="H3" s="33"/>
      <c r="I3" s="33"/>
      <c r="J3" s="33"/>
      <c r="K3" s="33"/>
      <c r="L3" s="33"/>
      <c r="M3" s="33"/>
      <c r="N3" s="33"/>
      <c r="O3" s="33"/>
      <c r="P3" s="33"/>
      <c r="Q3" s="33"/>
      <c r="R3" s="33"/>
      <c r="S3" s="33"/>
      <c r="T3" s="33"/>
      <c r="U3" s="33"/>
      <c r="V3" s="33"/>
      <c r="W3" s="38"/>
      <c r="X3" s="38"/>
      <c r="Y3" s="38"/>
      <c r="Z3" s="38"/>
      <c r="AA3" s="38"/>
      <c r="AB3" s="33"/>
      <c r="AC3" s="33"/>
      <c r="AD3" s="33"/>
      <c r="AE3" s="33"/>
      <c r="AF3" s="33"/>
      <c r="AG3" s="33"/>
      <c r="AH3" s="38"/>
      <c r="AI3" s="33"/>
      <c r="AJ3" s="33"/>
      <c r="AK3" s="37" t="s">
        <v>22</v>
      </c>
      <c r="AL3" s="33"/>
      <c r="AM3" s="33"/>
      <c r="AN3" s="33"/>
    </row>
    <row r="4" spans="1:41" s="30" customFormat="1" ht="10.199999999999999" customHeight="1" x14ac:dyDescent="0.3">
      <c r="A4" s="7"/>
      <c r="D4" s="2"/>
      <c r="E4" s="31"/>
      <c r="W4" s="38"/>
      <c r="X4" s="38"/>
      <c r="Y4" s="38"/>
      <c r="Z4" s="38"/>
      <c r="AA4" s="38"/>
      <c r="AH4" s="38"/>
    </row>
    <row r="5" spans="1:41" s="1" customFormat="1" ht="27" x14ac:dyDescent="0.3">
      <c r="B5" s="34" t="s">
        <v>23</v>
      </c>
      <c r="D5" s="2"/>
      <c r="E5" s="3"/>
    </row>
    <row r="6" spans="1:41" s="1" customFormat="1" ht="10.199999999999999" customHeight="1" x14ac:dyDescent="0.3">
      <c r="D6" s="2"/>
      <c r="E6" s="3"/>
    </row>
    <row r="7" spans="1:41" s="1" customFormat="1" ht="18.600000000000001" x14ac:dyDescent="0.3">
      <c r="C7" s="6" t="s">
        <v>4</v>
      </c>
      <c r="D7" s="2"/>
      <c r="E7" s="3"/>
    </row>
    <row r="8" spans="1:41" x14ac:dyDescent="0.3">
      <c r="C8" s="4" t="s">
        <v>5</v>
      </c>
      <c r="D8" s="2" t="s">
        <v>31</v>
      </c>
    </row>
    <row r="9" spans="1:41" x14ac:dyDescent="0.3">
      <c r="D9" s="2" t="s">
        <v>66</v>
      </c>
    </row>
    <row r="10" spans="1:41" ht="7.95" customHeight="1" x14ac:dyDescent="0.3"/>
    <row r="11" spans="1:41" x14ac:dyDescent="0.3">
      <c r="C11" s="4" t="s">
        <v>15</v>
      </c>
      <c r="D11" s="2" t="s">
        <v>28</v>
      </c>
    </row>
    <row r="12" spans="1:41" x14ac:dyDescent="0.3">
      <c r="C12" s="4"/>
      <c r="D12" s="2" t="s">
        <v>30</v>
      </c>
    </row>
    <row r="13" spans="1:41" ht="7.95" customHeight="1" x14ac:dyDescent="0.3">
      <c r="C13" s="4"/>
    </row>
    <row r="14" spans="1:41" x14ac:dyDescent="0.3">
      <c r="C14" s="4" t="s">
        <v>16</v>
      </c>
      <c r="D14" s="2" t="s">
        <v>76</v>
      </c>
    </row>
    <row r="15" spans="1:41" x14ac:dyDescent="0.3">
      <c r="C15" s="4"/>
      <c r="D15" s="2" t="s">
        <v>34</v>
      </c>
      <c r="E15" s="19"/>
      <c r="F15" s="20"/>
      <c r="G15" s="20"/>
      <c r="H15" s="20"/>
      <c r="I15" s="20"/>
      <c r="J15" s="20"/>
      <c r="K15" s="20"/>
      <c r="L15" s="20"/>
      <c r="M15" s="20"/>
      <c r="N15" s="20"/>
      <c r="O15" s="20"/>
      <c r="P15" s="20"/>
      <c r="Q15" s="20"/>
      <c r="R15" s="20"/>
      <c r="S15" s="20"/>
      <c r="T15" s="20"/>
      <c r="U15" s="20"/>
      <c r="V15" s="20"/>
      <c r="W15" s="20"/>
      <c r="X15" s="20"/>
      <c r="Y15" s="20"/>
      <c r="Z15" s="20"/>
      <c r="AA15" s="20"/>
      <c r="AB15" s="20"/>
    </row>
    <row r="16" spans="1:41" s="2" customFormat="1" ht="10.199999999999999" customHeight="1" x14ac:dyDescent="0.3">
      <c r="A16"/>
      <c r="B16"/>
      <c r="C16" s="4"/>
      <c r="E16" s="3"/>
      <c r="F16"/>
      <c r="G16"/>
      <c r="H16"/>
      <c r="I16"/>
      <c r="J16"/>
      <c r="K16"/>
      <c r="L16"/>
      <c r="M16"/>
      <c r="N16"/>
      <c r="O16"/>
      <c r="P16"/>
      <c r="Q16"/>
      <c r="R16"/>
      <c r="S16"/>
      <c r="T16"/>
      <c r="U16"/>
      <c r="V16"/>
      <c r="W16" s="38"/>
      <c r="X16" s="38"/>
      <c r="Y16" s="38"/>
      <c r="Z16" s="38"/>
      <c r="AA16" s="38"/>
      <c r="AB16"/>
      <c r="AC16"/>
      <c r="AD16"/>
      <c r="AE16"/>
      <c r="AF16"/>
      <c r="AG16"/>
      <c r="AH16" s="38"/>
      <c r="AI16"/>
      <c r="AJ16"/>
      <c r="AK16"/>
      <c r="AL16"/>
      <c r="AM16"/>
    </row>
    <row r="17" spans="1:39" s="38" customFormat="1" x14ac:dyDescent="0.3">
      <c r="C17" s="4" t="s">
        <v>18</v>
      </c>
      <c r="D17" s="2" t="s">
        <v>57</v>
      </c>
      <c r="E17" s="31"/>
    </row>
    <row r="18" spans="1:39" s="38" customFormat="1" x14ac:dyDescent="0.3">
      <c r="C18" s="4"/>
      <c r="D18" s="2" t="s">
        <v>67</v>
      </c>
      <c r="E18" s="31"/>
    </row>
    <row r="19" spans="1:39" s="38" customFormat="1" x14ac:dyDescent="0.3">
      <c r="C19" s="4"/>
      <c r="D19" s="2" t="s">
        <v>58</v>
      </c>
      <c r="E19" s="31"/>
    </row>
    <row r="20" spans="1:39" s="38" customFormat="1" x14ac:dyDescent="0.3">
      <c r="C20" s="4"/>
      <c r="D20" s="2" t="s">
        <v>59</v>
      </c>
      <c r="E20" s="31"/>
    </row>
    <row r="21" spans="1:39" s="38" customFormat="1" x14ac:dyDescent="0.3">
      <c r="C21" s="4"/>
      <c r="D21" s="2" t="s">
        <v>60</v>
      </c>
      <c r="E21" s="19"/>
      <c r="F21" s="20"/>
      <c r="G21" s="20"/>
      <c r="H21" s="20"/>
      <c r="I21" s="20"/>
      <c r="J21" s="20"/>
      <c r="K21" s="20"/>
      <c r="L21" s="20"/>
      <c r="M21" s="20"/>
      <c r="N21" s="20"/>
      <c r="O21" s="20"/>
      <c r="P21" s="20"/>
      <c r="Q21" s="20"/>
      <c r="R21" s="20"/>
      <c r="S21" s="20"/>
      <c r="T21" s="20"/>
      <c r="U21" s="20"/>
      <c r="V21" s="20"/>
      <c r="W21" s="20"/>
      <c r="X21" s="20"/>
      <c r="Y21" s="20"/>
      <c r="Z21" s="20"/>
      <c r="AA21" s="20"/>
      <c r="AB21" s="20"/>
    </row>
    <row r="22" spans="1:39" s="2" customFormat="1" ht="10.199999999999999" customHeight="1" x14ac:dyDescent="0.3">
      <c r="A22" s="38"/>
      <c r="B22" s="38"/>
      <c r="C22" s="4"/>
      <c r="E22" s="31"/>
      <c r="F22" s="38"/>
      <c r="G22" s="38"/>
      <c r="H22" s="38"/>
      <c r="I22" s="38"/>
      <c r="J22" s="38"/>
      <c r="K22" s="38"/>
      <c r="L22" s="38"/>
      <c r="M22" s="38"/>
      <c r="N22" s="38"/>
      <c r="O22" s="38"/>
      <c r="P22" s="38"/>
      <c r="Q22" s="38"/>
      <c r="R22" s="38"/>
      <c r="S22" s="38"/>
      <c r="T22" s="38"/>
      <c r="U22" s="38"/>
      <c r="V22" s="38"/>
      <c r="W22" s="38"/>
      <c r="X22" s="38"/>
      <c r="Y22" s="38"/>
      <c r="Z22" s="38"/>
      <c r="AA22" s="38"/>
      <c r="AB22" s="38"/>
      <c r="AC22" s="38"/>
      <c r="AD22" s="38"/>
      <c r="AE22" s="38"/>
      <c r="AF22" s="38"/>
      <c r="AG22" s="38"/>
      <c r="AH22" s="38"/>
      <c r="AI22" s="38"/>
      <c r="AJ22" s="38"/>
      <c r="AK22" s="38"/>
      <c r="AL22" s="38"/>
      <c r="AM22" s="38"/>
    </row>
    <row r="23" spans="1:39" s="2" customFormat="1" ht="25.05" customHeight="1" x14ac:dyDescent="0.3">
      <c r="A23"/>
      <c r="B23"/>
      <c r="C23" s="6" t="s">
        <v>35</v>
      </c>
      <c r="E23" s="3"/>
      <c r="F23"/>
      <c r="G23"/>
      <c r="H23"/>
      <c r="I23"/>
      <c r="J23"/>
      <c r="K23"/>
      <c r="L23"/>
      <c r="M23"/>
      <c r="N23"/>
      <c r="O23"/>
      <c r="P23"/>
      <c r="Q23"/>
      <c r="R23"/>
      <c r="S23"/>
      <c r="T23"/>
      <c r="U23"/>
      <c r="V23"/>
      <c r="W23" s="38"/>
      <c r="X23" s="38"/>
      <c r="Y23" s="38"/>
      <c r="Z23" s="38"/>
      <c r="AA23" s="38"/>
      <c r="AB23"/>
      <c r="AC23"/>
      <c r="AD23"/>
      <c r="AE23"/>
      <c r="AF23"/>
      <c r="AG23"/>
      <c r="AH23" s="38"/>
      <c r="AI23"/>
      <c r="AJ23"/>
      <c r="AK23"/>
      <c r="AL23"/>
      <c r="AM23"/>
    </row>
    <row r="24" spans="1:39" s="2" customFormat="1" x14ac:dyDescent="0.3">
      <c r="A24"/>
      <c r="B24"/>
      <c r="C24" s="4"/>
      <c r="E24" s="3"/>
      <c r="F24"/>
      <c r="G24"/>
      <c r="H24"/>
      <c r="I24"/>
      <c r="J24"/>
      <c r="K24"/>
      <c r="L24"/>
      <c r="M24"/>
      <c r="N24"/>
      <c r="O24"/>
      <c r="P24"/>
      <c r="Q24"/>
      <c r="R24"/>
      <c r="S24"/>
      <c r="T24"/>
      <c r="U24"/>
      <c r="V24"/>
      <c r="W24" s="38"/>
      <c r="X24" s="38"/>
      <c r="Y24" s="38"/>
      <c r="Z24" s="38"/>
      <c r="AA24" s="38"/>
      <c r="AB24"/>
      <c r="AC24"/>
      <c r="AD24"/>
      <c r="AE24"/>
      <c r="AF24"/>
      <c r="AG24"/>
      <c r="AH24" s="38"/>
      <c r="AI24"/>
      <c r="AJ24"/>
      <c r="AK24"/>
      <c r="AL24"/>
      <c r="AM24"/>
    </row>
    <row r="25" spans="1:39" s="2" customFormat="1" x14ac:dyDescent="0.3">
      <c r="A25"/>
      <c r="B25"/>
      <c r="C25" s="4"/>
      <c r="E25" s="3"/>
      <c r="F25"/>
      <c r="G25"/>
      <c r="H25"/>
      <c r="I25"/>
      <c r="J25"/>
      <c r="K25"/>
      <c r="L25"/>
      <c r="M25"/>
      <c r="N25"/>
      <c r="O25"/>
      <c r="P25"/>
      <c r="Q25"/>
      <c r="R25"/>
      <c r="S25"/>
      <c r="T25"/>
      <c r="U25"/>
      <c r="V25"/>
      <c r="W25" s="38"/>
      <c r="X25" s="38"/>
      <c r="Y25" s="38"/>
      <c r="Z25" s="38"/>
      <c r="AA25" s="38"/>
      <c r="AB25"/>
      <c r="AC25"/>
      <c r="AD25"/>
      <c r="AE25"/>
      <c r="AF25"/>
      <c r="AG25"/>
      <c r="AH25" s="38"/>
      <c r="AI25"/>
      <c r="AJ25"/>
      <c r="AK25"/>
      <c r="AL25"/>
      <c r="AM25"/>
    </row>
    <row r="26" spans="1:39" s="2" customFormat="1" x14ac:dyDescent="0.3">
      <c r="A26"/>
      <c r="B26"/>
      <c r="C26" s="4"/>
      <c r="E26" s="3"/>
      <c r="F26"/>
      <c r="G26"/>
      <c r="H26"/>
      <c r="I26"/>
      <c r="J26"/>
      <c r="K26"/>
      <c r="L26"/>
      <c r="M26"/>
      <c r="N26"/>
      <c r="O26"/>
      <c r="P26"/>
      <c r="Q26"/>
      <c r="R26"/>
      <c r="S26"/>
      <c r="T26"/>
      <c r="U26"/>
      <c r="V26"/>
      <c r="W26" s="38"/>
      <c r="X26" s="38"/>
      <c r="Y26" s="38"/>
      <c r="Z26" s="38"/>
      <c r="AA26" s="38"/>
      <c r="AB26"/>
      <c r="AC26"/>
      <c r="AD26"/>
      <c r="AE26"/>
      <c r="AF26"/>
      <c r="AG26"/>
      <c r="AH26" s="38"/>
      <c r="AI26"/>
      <c r="AJ26"/>
      <c r="AK26"/>
      <c r="AL26"/>
      <c r="AM26"/>
    </row>
    <row r="36" spans="3:5" ht="30" customHeight="1" x14ac:dyDescent="0.3">
      <c r="C36" s="6" t="s">
        <v>56</v>
      </c>
      <c r="D36" s="6"/>
    </row>
    <row r="38" spans="3:5" s="38" customFormat="1" x14ac:dyDescent="0.3">
      <c r="D38" s="2"/>
      <c r="E38" s="31"/>
    </row>
    <row r="39" spans="3:5" s="38" customFormat="1" x14ac:dyDescent="0.3">
      <c r="D39" s="2"/>
      <c r="E39" s="31"/>
    </row>
    <row r="40" spans="3:5" s="38" customFormat="1" x14ac:dyDescent="0.3">
      <c r="D40" s="2"/>
      <c r="E40" s="31"/>
    </row>
    <row r="41" spans="3:5" s="38" customFormat="1" x14ac:dyDescent="0.3">
      <c r="D41" s="2"/>
      <c r="E41" s="31"/>
    </row>
    <row r="42" spans="3:5" s="38" customFormat="1" x14ac:dyDescent="0.3">
      <c r="D42" s="2"/>
      <c r="E42" s="31"/>
    </row>
    <row r="43" spans="3:5" s="38" customFormat="1" x14ac:dyDescent="0.3">
      <c r="D43" s="2"/>
      <c r="E43" s="31"/>
    </row>
    <row r="44" spans="3:5" s="38" customFormat="1" x14ac:dyDescent="0.3">
      <c r="D44" s="2"/>
      <c r="E44" s="31"/>
    </row>
    <row r="45" spans="3:5" s="38" customFormat="1" x14ac:dyDescent="0.3">
      <c r="D45" s="2"/>
      <c r="E45" s="31"/>
    </row>
    <row r="46" spans="3:5" s="38" customFormat="1" x14ac:dyDescent="0.3">
      <c r="D46" s="2"/>
      <c r="E46" s="31"/>
    </row>
    <row r="47" spans="3:5" s="38" customFormat="1" x14ac:dyDescent="0.3">
      <c r="D47" s="2"/>
      <c r="E47" s="31"/>
    </row>
    <row r="48" spans="3:5" s="38" customFormat="1" x14ac:dyDescent="0.3">
      <c r="D48" s="2"/>
      <c r="E48" s="31"/>
    </row>
    <row r="49" spans="3:8" s="38" customFormat="1" x14ac:dyDescent="0.3">
      <c r="D49" s="2"/>
      <c r="E49" s="31"/>
    </row>
    <row r="50" spans="3:8" s="38" customFormat="1" x14ac:dyDescent="0.3">
      <c r="D50" s="2"/>
      <c r="E50" s="31"/>
    </row>
    <row r="51" spans="3:8" s="38" customFormat="1" x14ac:dyDescent="0.3">
      <c r="D51" s="2"/>
      <c r="E51" s="31"/>
    </row>
    <row r="52" spans="3:8" s="38" customFormat="1" x14ac:dyDescent="0.3">
      <c r="D52" s="2"/>
      <c r="E52" s="31"/>
    </row>
    <row r="53" spans="3:8" s="38" customFormat="1" ht="18.600000000000001" x14ac:dyDescent="0.3">
      <c r="C53" s="1"/>
      <c r="D53" s="1"/>
      <c r="F53" s="57" t="s">
        <v>63</v>
      </c>
      <c r="G53" s="1" t="s">
        <v>64</v>
      </c>
      <c r="H53" s="1"/>
    </row>
    <row r="54" spans="3:8" s="38" customFormat="1" ht="18.600000000000001" x14ac:dyDescent="0.3">
      <c r="C54" s="1"/>
      <c r="D54" s="58"/>
      <c r="F54" s="1"/>
      <c r="G54" s="1" t="s">
        <v>62</v>
      </c>
      <c r="H54" s="1"/>
    </row>
    <row r="55" spans="3:8" s="38" customFormat="1" ht="10.050000000000001" customHeight="1" x14ac:dyDescent="0.3">
      <c r="D55" s="2"/>
      <c r="E55" s="31"/>
      <c r="F55" s="37"/>
      <c r="G55" s="31"/>
    </row>
    <row r="56" spans="3:8" s="38" customFormat="1" ht="18.600000000000001" x14ac:dyDescent="0.3">
      <c r="D56" s="2"/>
      <c r="E56" s="31"/>
      <c r="F56" s="56" t="s">
        <v>61</v>
      </c>
      <c r="G56" s="59" t="s">
        <v>65</v>
      </c>
    </row>
    <row r="57" spans="3:8" s="38" customFormat="1" x14ac:dyDescent="0.3">
      <c r="D57" s="2"/>
      <c r="E57" s="31"/>
    </row>
    <row r="59" spans="3:8" s="38" customFormat="1" ht="18.600000000000001" x14ac:dyDescent="0.3">
      <c r="C59" s="6" t="s">
        <v>101</v>
      </c>
      <c r="D59" s="2"/>
      <c r="E59" s="31"/>
    </row>
    <row r="60" spans="3:8" s="38" customFormat="1" x14ac:dyDescent="0.3">
      <c r="D60" s="2"/>
      <c r="E60" s="31"/>
    </row>
    <row r="61" spans="3:8" s="38" customFormat="1" x14ac:dyDescent="0.3">
      <c r="D61" s="2"/>
      <c r="E61" s="31"/>
    </row>
    <row r="62" spans="3:8" s="38" customFormat="1" x14ac:dyDescent="0.3">
      <c r="D62" s="2"/>
      <c r="E62" s="31"/>
    </row>
    <row r="63" spans="3:8" s="38" customFormat="1" x14ac:dyDescent="0.3">
      <c r="D63" s="2"/>
      <c r="E63" s="31"/>
    </row>
    <row r="64" spans="3:8" s="38" customFormat="1" x14ac:dyDescent="0.3">
      <c r="D64" s="2"/>
      <c r="E64" s="31"/>
    </row>
    <row r="65" spans="4:5" s="38" customFormat="1" x14ac:dyDescent="0.3">
      <c r="D65" s="2"/>
      <c r="E65" s="31"/>
    </row>
    <row r="66" spans="4:5" s="38" customFormat="1" x14ac:dyDescent="0.3">
      <c r="D66" s="2"/>
      <c r="E66" s="31"/>
    </row>
    <row r="67" spans="4:5" s="38" customFormat="1" x14ac:dyDescent="0.3">
      <c r="D67" s="2"/>
      <c r="E67" s="31"/>
    </row>
    <row r="68" spans="4:5" s="38" customFormat="1" x14ac:dyDescent="0.3">
      <c r="D68" s="2"/>
      <c r="E68" s="31"/>
    </row>
    <row r="69" spans="4:5" s="38" customFormat="1" x14ac:dyDescent="0.3">
      <c r="D69" s="2"/>
      <c r="E69" s="31"/>
    </row>
    <row r="70" spans="4:5" s="38" customFormat="1" x14ac:dyDescent="0.3">
      <c r="D70" s="2"/>
      <c r="E70" s="31"/>
    </row>
    <row r="71" spans="4:5" s="38" customFormat="1" x14ac:dyDescent="0.3">
      <c r="D71" s="2"/>
      <c r="E71" s="31"/>
    </row>
    <row r="72" spans="4:5" s="38" customFormat="1" x14ac:dyDescent="0.3">
      <c r="D72" s="2"/>
      <c r="E72" s="31"/>
    </row>
    <row r="73" spans="4:5" s="38" customFormat="1" x14ac:dyDescent="0.3">
      <c r="D73" s="2"/>
      <c r="E73" s="31"/>
    </row>
    <row r="74" spans="4:5" s="38" customFormat="1" x14ac:dyDescent="0.3">
      <c r="D74" s="2"/>
      <c r="E74" s="31"/>
    </row>
    <row r="75" spans="4:5" s="38" customFormat="1" x14ac:dyDescent="0.3">
      <c r="D75" s="2"/>
      <c r="E75" s="31"/>
    </row>
    <row r="76" spans="4:5" s="38" customFormat="1" x14ac:dyDescent="0.3">
      <c r="D76" s="2"/>
      <c r="E76" s="31"/>
    </row>
    <row r="77" spans="4:5" s="38" customFormat="1" x14ac:dyDescent="0.3">
      <c r="D77" s="2"/>
      <c r="E77" s="31"/>
    </row>
    <row r="78" spans="4:5" s="38" customFormat="1" x14ac:dyDescent="0.3">
      <c r="D78" s="2"/>
      <c r="E78" s="31"/>
    </row>
    <row r="79" spans="4:5" s="38" customFormat="1" x14ac:dyDescent="0.3">
      <c r="D79" s="2"/>
      <c r="E79" s="31"/>
    </row>
    <row r="80" spans="4:5" s="38" customFormat="1" ht="18.600000000000001" x14ac:dyDescent="0.3">
      <c r="D80" s="58" t="s">
        <v>84</v>
      </c>
      <c r="E80" s="31"/>
    </row>
    <row r="81" spans="3:7" s="38" customFormat="1" ht="18.600000000000001" x14ac:dyDescent="0.3">
      <c r="D81" s="58" t="s">
        <v>81</v>
      </c>
      <c r="E81" s="31"/>
    </row>
    <row r="82" spans="3:7" s="38" customFormat="1" ht="18.600000000000001" x14ac:dyDescent="0.3">
      <c r="D82" s="58" t="s">
        <v>82</v>
      </c>
      <c r="E82" s="31"/>
    </row>
    <row r="83" spans="3:7" s="38" customFormat="1" ht="18.600000000000001" x14ac:dyDescent="0.3">
      <c r="D83" s="58" t="s">
        <v>83</v>
      </c>
      <c r="E83" s="31"/>
    </row>
    <row r="84" spans="3:7" s="38" customFormat="1" ht="18.600000000000001" x14ac:dyDescent="0.3">
      <c r="D84" s="58" t="s">
        <v>104</v>
      </c>
      <c r="E84" s="31"/>
    </row>
    <row r="85" spans="3:7" s="38" customFormat="1" ht="10.050000000000001" customHeight="1" x14ac:dyDescent="0.3">
      <c r="D85" s="58"/>
      <c r="E85" s="31"/>
    </row>
    <row r="86" spans="3:7" s="38" customFormat="1" ht="18.600000000000001" x14ac:dyDescent="0.3">
      <c r="D86" s="1"/>
      <c r="F86" s="57" t="s">
        <v>63</v>
      </c>
      <c r="G86" s="1" t="s">
        <v>103</v>
      </c>
    </row>
    <row r="87" spans="3:7" s="38" customFormat="1" ht="18.600000000000001" x14ac:dyDescent="0.3">
      <c r="D87" s="58"/>
      <c r="F87" s="1"/>
      <c r="G87" s="1" t="s">
        <v>102</v>
      </c>
    </row>
    <row r="88" spans="3:7" s="38" customFormat="1" ht="10.050000000000001" customHeight="1" x14ac:dyDescent="0.3">
      <c r="D88" s="2"/>
      <c r="E88" s="31"/>
    </row>
    <row r="89" spans="3:7" s="38" customFormat="1" ht="18.600000000000001" x14ac:dyDescent="0.3">
      <c r="D89" s="2"/>
      <c r="E89" s="31"/>
      <c r="F89" s="56" t="s">
        <v>61</v>
      </c>
      <c r="G89" s="59" t="s">
        <v>100</v>
      </c>
    </row>
    <row r="90" spans="3:7" s="38" customFormat="1" ht="10.050000000000001" customHeight="1" x14ac:dyDescent="0.3">
      <c r="D90" s="2"/>
      <c r="E90" s="31"/>
    </row>
    <row r="91" spans="3:7" s="38" customFormat="1" ht="18.600000000000001" x14ac:dyDescent="0.3">
      <c r="C91" s="62" t="s">
        <v>251</v>
      </c>
      <c r="E91" s="31"/>
    </row>
    <row r="92" spans="3:7" s="38" customFormat="1" ht="18.600000000000001" x14ac:dyDescent="0.3">
      <c r="C92" s="62" t="s">
        <v>252</v>
      </c>
      <c r="E92" s="31"/>
    </row>
    <row r="93" spans="3:7" s="38" customFormat="1" ht="18.600000000000001" x14ac:dyDescent="0.3">
      <c r="C93" s="62" t="s">
        <v>237</v>
      </c>
      <c r="E93" s="31"/>
    </row>
    <row r="94" spans="3:7" s="38" customFormat="1" ht="18.600000000000001" x14ac:dyDescent="0.3">
      <c r="C94" s="358" t="s">
        <v>233</v>
      </c>
      <c r="E94" s="31"/>
    </row>
    <row r="95" spans="3:7" s="38" customFormat="1" x14ac:dyDescent="0.3">
      <c r="C95" s="18" t="s">
        <v>238</v>
      </c>
      <c r="D95" s="2"/>
      <c r="E95" s="31"/>
    </row>
    <row r="96" spans="3:7" s="38" customFormat="1" ht="18.600000000000001" x14ac:dyDescent="0.3">
      <c r="C96" s="6" t="s">
        <v>236</v>
      </c>
      <c r="D96" s="2"/>
      <c r="E96" s="31"/>
    </row>
    <row r="97" spans="4:5" s="38" customFormat="1" x14ac:dyDescent="0.3">
      <c r="D97" s="2"/>
      <c r="E97" s="31"/>
    </row>
    <row r="98" spans="4:5" s="38" customFormat="1" x14ac:dyDescent="0.3">
      <c r="D98" s="2"/>
      <c r="E98" s="31"/>
    </row>
    <row r="99" spans="4:5" s="38" customFormat="1" x14ac:dyDescent="0.3">
      <c r="D99" s="2"/>
      <c r="E99" s="31"/>
    </row>
    <row r="100" spans="4:5" s="38" customFormat="1" x14ac:dyDescent="0.3">
      <c r="D100" s="2"/>
      <c r="E100" s="31"/>
    </row>
    <row r="101" spans="4:5" s="38" customFormat="1" x14ac:dyDescent="0.3">
      <c r="D101" s="2"/>
      <c r="E101" s="31"/>
    </row>
    <row r="102" spans="4:5" s="38" customFormat="1" x14ac:dyDescent="0.3">
      <c r="D102" s="2"/>
      <c r="E102" s="31"/>
    </row>
    <row r="103" spans="4:5" s="38" customFormat="1" x14ac:dyDescent="0.3">
      <c r="D103" s="2"/>
      <c r="E103" s="31"/>
    </row>
    <row r="104" spans="4:5" s="38" customFormat="1" x14ac:dyDescent="0.3">
      <c r="D104" s="2"/>
      <c r="E104" s="31"/>
    </row>
    <row r="105" spans="4:5" s="38" customFormat="1" x14ac:dyDescent="0.3">
      <c r="D105" s="2"/>
      <c r="E105" s="31"/>
    </row>
    <row r="106" spans="4:5" s="38" customFormat="1" x14ac:dyDescent="0.3">
      <c r="D106" s="2"/>
      <c r="E106" s="31"/>
    </row>
    <row r="107" spans="4:5" s="38" customFormat="1" x14ac:dyDescent="0.3">
      <c r="D107" s="2"/>
      <c r="E107" s="31"/>
    </row>
    <row r="108" spans="4:5" s="38" customFormat="1" x14ac:dyDescent="0.3">
      <c r="D108" s="2"/>
      <c r="E108" s="31"/>
    </row>
    <row r="109" spans="4:5" s="38" customFormat="1" x14ac:dyDescent="0.3">
      <c r="D109" s="2"/>
      <c r="E109" s="31"/>
    </row>
    <row r="110" spans="4:5" s="38" customFormat="1" x14ac:dyDescent="0.3">
      <c r="D110" s="2"/>
      <c r="E110" s="31"/>
    </row>
    <row r="111" spans="4:5" s="38" customFormat="1" x14ac:dyDescent="0.3">
      <c r="D111" s="5" t="s">
        <v>250</v>
      </c>
      <c r="E111" s="31"/>
    </row>
    <row r="112" spans="4:5" s="38" customFormat="1" x14ac:dyDescent="0.3">
      <c r="D112" s="2"/>
      <c r="E112" s="31"/>
    </row>
    <row r="113" spans="2:39" s="38" customFormat="1" x14ac:dyDescent="0.3">
      <c r="D113" s="2"/>
      <c r="E113" s="31"/>
    </row>
    <row r="114" spans="2:39" ht="18.600000000000001" x14ac:dyDescent="0.3">
      <c r="C114" s="6" t="s">
        <v>17</v>
      </c>
    </row>
    <row r="115" spans="2:39" ht="4.95" customHeight="1" x14ac:dyDescent="0.3">
      <c r="C115" s="1"/>
    </row>
    <row r="116" spans="2:39" s="1" customFormat="1" ht="18.600000000000001" x14ac:dyDescent="0.3">
      <c r="C116" s="60" t="s">
        <v>15</v>
      </c>
      <c r="D116" s="61" t="s">
        <v>68</v>
      </c>
    </row>
    <row r="117" spans="2:39" ht="4.95" customHeight="1" x14ac:dyDescent="0.3">
      <c r="C117" s="4"/>
    </row>
    <row r="118" spans="2:39" s="1" customFormat="1" ht="18.600000000000001" x14ac:dyDescent="0.3">
      <c r="C118" s="60" t="s">
        <v>16</v>
      </c>
      <c r="D118" s="61" t="s">
        <v>75</v>
      </c>
    </row>
    <row r="119" spans="2:39" ht="4.95" customHeight="1" x14ac:dyDescent="0.3">
      <c r="C119" s="4"/>
    </row>
    <row r="120" spans="2:39" s="1" customFormat="1" ht="18.600000000000001" x14ac:dyDescent="0.3">
      <c r="C120" s="60" t="s">
        <v>18</v>
      </c>
      <c r="D120" s="61" t="s">
        <v>78</v>
      </c>
    </row>
    <row r="121" spans="2:39" ht="4.95" customHeight="1" x14ac:dyDescent="0.3">
      <c r="D121" s="4"/>
      <c r="E121" s="5"/>
      <c r="F121" s="3"/>
    </row>
    <row r="122" spans="2:39" ht="18.600000000000001" x14ac:dyDescent="0.3">
      <c r="B122" s="1"/>
      <c r="C122" s="8" t="s">
        <v>6</v>
      </c>
      <c r="D122" s="9" t="s">
        <v>7</v>
      </c>
      <c r="E122" s="10"/>
      <c r="F122" s="11"/>
      <c r="G122" s="11"/>
      <c r="H122" s="11"/>
      <c r="I122" s="11"/>
      <c r="J122" s="11"/>
      <c r="K122" s="11"/>
      <c r="L122" s="11"/>
      <c r="M122" s="11"/>
      <c r="N122" s="11"/>
      <c r="O122" s="11"/>
      <c r="P122" s="11"/>
      <c r="Q122" s="11"/>
      <c r="R122" s="11"/>
      <c r="S122" s="11"/>
      <c r="T122" s="11"/>
      <c r="U122" s="11"/>
      <c r="V122" s="11"/>
      <c r="W122" s="11"/>
      <c r="X122" s="11"/>
      <c r="Y122" s="11"/>
      <c r="Z122" s="11"/>
      <c r="AA122" s="11"/>
      <c r="AB122" s="11"/>
      <c r="AC122" s="11"/>
      <c r="AD122" s="11"/>
      <c r="AE122" s="11"/>
      <c r="AF122" s="11"/>
      <c r="AG122" s="11"/>
      <c r="AH122" s="11"/>
      <c r="AI122" s="12"/>
      <c r="AJ122" s="12"/>
      <c r="AK122" s="12"/>
      <c r="AL122" s="12"/>
      <c r="AM122" s="12"/>
    </row>
    <row r="123" spans="2:39" s="38" customFormat="1" ht="15" x14ac:dyDescent="0.3">
      <c r="AJ123" s="12"/>
      <c r="AK123" s="12"/>
      <c r="AL123" s="12"/>
      <c r="AM123" s="12"/>
    </row>
    <row r="124" spans="2:39" ht="18.600000000000001" x14ac:dyDescent="0.3">
      <c r="B124" s="1"/>
      <c r="C124" s="18" t="s">
        <v>20</v>
      </c>
      <c r="D124" s="13"/>
      <c r="E124" s="13"/>
    </row>
    <row r="125" spans="2:39" ht="22.8" x14ac:dyDescent="0.3">
      <c r="B125" s="1"/>
      <c r="C125" s="65" t="s">
        <v>71</v>
      </c>
      <c r="D125" s="13"/>
      <c r="E125" s="13"/>
    </row>
    <row r="126" spans="2:39" ht="25.05" customHeight="1" x14ac:dyDescent="0.3">
      <c r="B126" s="1"/>
      <c r="D126" s="38"/>
      <c r="E126" s="38"/>
      <c r="G126" s="38"/>
      <c r="H126" s="38"/>
      <c r="I126" s="38"/>
      <c r="J126" s="38"/>
      <c r="L126" s="38"/>
      <c r="M126" s="38"/>
      <c r="N126" s="13" t="s">
        <v>33</v>
      </c>
      <c r="O126" s="38"/>
      <c r="P126" s="38"/>
      <c r="Q126" s="38"/>
      <c r="R126" s="38"/>
      <c r="S126" s="38"/>
      <c r="T126" s="38"/>
      <c r="U126" s="38"/>
      <c r="V126" s="38"/>
      <c r="AB126" s="38"/>
    </row>
    <row r="127" spans="2:39" s="17" customFormat="1" ht="30" customHeight="1" x14ac:dyDescent="0.3">
      <c r="C127" s="66" t="s">
        <v>0</v>
      </c>
      <c r="D127" s="67" t="s">
        <v>32</v>
      </c>
    </row>
    <row r="128" spans="2:39" s="1" customFormat="1" ht="30" customHeight="1" x14ac:dyDescent="0.3">
      <c r="D128" s="1" t="s">
        <v>70</v>
      </c>
      <c r="R128" s="1" t="s">
        <v>69</v>
      </c>
    </row>
    <row r="129" spans="3:37" s="1" customFormat="1" ht="30" customHeight="1" x14ac:dyDescent="0.3">
      <c r="D129" s="58"/>
      <c r="E129" s="64" t="s">
        <v>19</v>
      </c>
      <c r="F129" s="64"/>
      <c r="AK129" s="64" t="s">
        <v>3</v>
      </c>
    </row>
    <row r="130" spans="3:37" ht="10.199999999999999" customHeight="1" x14ac:dyDescent="0.3"/>
    <row r="131" spans="3:37" s="17" customFormat="1" ht="30" customHeight="1" x14ac:dyDescent="0.3">
      <c r="C131" s="66" t="s">
        <v>1</v>
      </c>
      <c r="D131" s="67" t="s">
        <v>77</v>
      </c>
    </row>
    <row r="132" spans="3:37" s="1" customFormat="1" ht="30" customHeight="1" x14ac:dyDescent="0.3">
      <c r="D132" s="1" t="s">
        <v>72</v>
      </c>
      <c r="R132" s="1" t="s">
        <v>73</v>
      </c>
    </row>
    <row r="133" spans="3:37" s="1" customFormat="1" ht="30" customHeight="1" x14ac:dyDescent="0.3">
      <c r="D133" s="58"/>
      <c r="E133" s="64" t="s">
        <v>19</v>
      </c>
      <c r="AK133" s="64" t="s">
        <v>3</v>
      </c>
    </row>
    <row r="134" spans="3:37" ht="10.199999999999999" customHeight="1" x14ac:dyDescent="0.3"/>
    <row r="135" spans="3:37" s="1" customFormat="1" ht="30" customHeight="1" x14ac:dyDescent="0.3">
      <c r="C135" s="66" t="s">
        <v>2</v>
      </c>
      <c r="D135" s="67" t="s">
        <v>79</v>
      </c>
    </row>
    <row r="136" spans="3:37" s="1" customFormat="1" ht="30" customHeight="1" x14ac:dyDescent="0.3">
      <c r="D136" s="1" t="s">
        <v>80</v>
      </c>
    </row>
    <row r="137" spans="3:37" s="1" customFormat="1" ht="30" customHeight="1" x14ac:dyDescent="0.3">
      <c r="D137" s="1" t="s">
        <v>247</v>
      </c>
    </row>
    <row r="138" spans="3:37" s="1" customFormat="1" ht="30" customHeight="1" x14ac:dyDescent="0.3">
      <c r="D138" s="58"/>
      <c r="E138" s="64" t="s">
        <v>19</v>
      </c>
      <c r="AK138" s="64" t="s">
        <v>3</v>
      </c>
    </row>
    <row r="139" spans="3:37" s="38" customFormat="1" ht="10.199999999999999" customHeight="1" x14ac:dyDescent="0.3">
      <c r="D139" s="2"/>
      <c r="E139" s="31"/>
    </row>
    <row r="140" spans="3:37" s="1" customFormat="1" ht="30" customHeight="1" x14ac:dyDescent="0.3">
      <c r="C140" s="66" t="s">
        <v>13</v>
      </c>
      <c r="D140" s="67" t="s">
        <v>239</v>
      </c>
    </row>
    <row r="141" spans="3:37" s="1" customFormat="1" ht="30" customHeight="1" x14ac:dyDescent="0.3">
      <c r="D141" s="1" t="s">
        <v>244</v>
      </c>
      <c r="G141" s="1" t="s">
        <v>245</v>
      </c>
    </row>
    <row r="142" spans="3:37" s="1" customFormat="1" ht="30" customHeight="1" x14ac:dyDescent="0.3">
      <c r="D142" s="1" t="s">
        <v>241</v>
      </c>
      <c r="G142" s="1" t="s">
        <v>243</v>
      </c>
    </row>
    <row r="143" spans="3:37" s="1" customFormat="1" ht="30" customHeight="1" x14ac:dyDescent="0.3">
      <c r="H143" s="1" t="s">
        <v>242</v>
      </c>
    </row>
    <row r="144" spans="3:37" s="1" customFormat="1" ht="30" customHeight="1" x14ac:dyDescent="0.3">
      <c r="D144" s="1" t="s">
        <v>240</v>
      </c>
      <c r="G144" s="1" t="s">
        <v>246</v>
      </c>
    </row>
    <row r="145" spans="3:37" s="1" customFormat="1" ht="30" customHeight="1" x14ac:dyDescent="0.3">
      <c r="D145" s="58"/>
      <c r="E145" s="64" t="s">
        <v>19</v>
      </c>
      <c r="AK145" s="64" t="s">
        <v>3</v>
      </c>
    </row>
    <row r="146" spans="3:37" s="38" customFormat="1" ht="10.199999999999999" customHeight="1" x14ac:dyDescent="0.3">
      <c r="D146" s="2"/>
      <c r="E146" s="31"/>
    </row>
    <row r="147" spans="3:37" s="1" customFormat="1" ht="30" customHeight="1" x14ac:dyDescent="0.3">
      <c r="C147" s="66" t="s">
        <v>14</v>
      </c>
      <c r="D147" s="67" t="s">
        <v>248</v>
      </c>
    </row>
    <row r="148" spans="3:37" s="1" customFormat="1" ht="30" customHeight="1" x14ac:dyDescent="0.3">
      <c r="C148" s="62"/>
      <c r="D148" s="67" t="s">
        <v>74</v>
      </c>
    </row>
    <row r="149" spans="3:37" ht="19.95" customHeight="1" x14ac:dyDescent="0.3">
      <c r="F149" s="3"/>
    </row>
  </sheetData>
  <phoneticPr fontId="1"/>
  <hyperlinks>
    <hyperlink ref="G56" r:id="rId1" xr:uid="{3C6684A5-F779-4C46-BECB-B6629FA38C9F}"/>
    <hyperlink ref="G89" r:id="rId2" xr:uid="{1837D85D-510B-41CD-9D29-3A8FD8EA33EE}"/>
  </hyperlinks>
  <printOptions horizontalCentered="1" verticalCentered="1"/>
  <pageMargins left="0" right="0" top="0.31496062992125984" bottom="0" header="0.31496062992125984" footer="0.31496062992125984"/>
  <pageSetup paperSize="9" scale="84" fitToHeight="3" orientation="portrait" horizontalDpi="4294967293" r:id="rId3"/>
  <rowBreaks count="1" manualBreakCount="1">
    <brk id="57" min="1" max="37" man="1"/>
  </rowBreaks>
  <drawing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B44CD2-A4E0-49EE-95B1-266B18FB1280}">
  <sheetPr>
    <tabColor rgb="FFFFFF00"/>
  </sheetPr>
  <dimension ref="B2:CN99"/>
  <sheetViews>
    <sheetView tabSelected="1" view="pageBreakPreview" zoomScale="60" zoomScaleNormal="40" workbookViewId="0">
      <selection activeCell="C93" sqref="C93"/>
    </sheetView>
  </sheetViews>
  <sheetFormatPr defaultColWidth="2.6328125" defaultRowHeight="15" x14ac:dyDescent="0.3"/>
  <cols>
    <col min="54" max="55" width="2.6328125" customWidth="1"/>
    <col min="58" max="58" width="2.6328125" customWidth="1"/>
    <col min="89" max="89" width="2.6328125" customWidth="1"/>
  </cols>
  <sheetData>
    <row r="2" spans="2:55" ht="27" x14ac:dyDescent="0.3">
      <c r="B2" s="34" t="s">
        <v>183</v>
      </c>
    </row>
    <row r="3" spans="2:55" s="38" customFormat="1" ht="15" customHeight="1" x14ac:dyDescent="0.3">
      <c r="B3" s="34"/>
    </row>
    <row r="4" spans="2:55" s="38" customFormat="1" ht="19.95" customHeight="1" x14ac:dyDescent="0.3">
      <c r="B4" s="34"/>
    </row>
    <row r="5" spans="2:55" s="38" customFormat="1" ht="19.95" customHeight="1" x14ac:dyDescent="0.3">
      <c r="B5" s="34"/>
    </row>
    <row r="6" spans="2:55" s="38" customFormat="1" ht="19.95" customHeight="1" x14ac:dyDescent="0.3">
      <c r="B6" s="34"/>
    </row>
    <row r="7" spans="2:55" s="38" customFormat="1" ht="19.95" customHeight="1" x14ac:dyDescent="0.3">
      <c r="B7" s="34"/>
    </row>
    <row r="8" spans="2:55" s="38" customFormat="1" ht="19.95" customHeight="1" x14ac:dyDescent="0.3">
      <c r="B8" s="34"/>
    </row>
    <row r="9" spans="2:55" s="38" customFormat="1" ht="19.95" customHeight="1" x14ac:dyDescent="0.3">
      <c r="B9" s="34"/>
    </row>
    <row r="10" spans="2:55" s="38" customFormat="1" ht="19.95" customHeight="1" x14ac:dyDescent="0.3">
      <c r="B10" s="34"/>
    </row>
    <row r="11" spans="2:55" s="38" customFormat="1" ht="19.95" customHeight="1" x14ac:dyDescent="0.3">
      <c r="B11" s="34"/>
    </row>
    <row r="12" spans="2:55" s="38" customFormat="1" ht="19.95" customHeight="1" x14ac:dyDescent="0.3">
      <c r="B12" s="34"/>
    </row>
    <row r="13" spans="2:55" s="38" customFormat="1" ht="19.95" customHeight="1" x14ac:dyDescent="0.3">
      <c r="B13" s="34"/>
    </row>
    <row r="14" spans="2:55" s="38" customFormat="1" ht="19.95" customHeight="1" x14ac:dyDescent="0.3">
      <c r="B14" s="34"/>
    </row>
    <row r="15" spans="2:55" s="38" customFormat="1" ht="19.95" customHeight="1" x14ac:dyDescent="0.3">
      <c r="B15" s="34"/>
    </row>
    <row r="16" spans="2:55" s="38" customFormat="1" ht="19.95" customHeight="1" x14ac:dyDescent="0.3">
      <c r="B16" s="34"/>
      <c r="BC16" s="63" t="s">
        <v>214</v>
      </c>
    </row>
    <row r="17" spans="2:62" s="38" customFormat="1" ht="19.95" customHeight="1" x14ac:dyDescent="0.3">
      <c r="B17" s="34"/>
    </row>
    <row r="18" spans="2:62" s="38" customFormat="1" ht="19.95" customHeight="1" x14ac:dyDescent="0.3">
      <c r="B18" s="34"/>
      <c r="BC18" s="346" t="s">
        <v>211</v>
      </c>
    </row>
    <row r="19" spans="2:62" s="38" customFormat="1" ht="19.95" customHeight="1" x14ac:dyDescent="0.3">
      <c r="B19" s="34"/>
      <c r="BC19" s="346" t="s">
        <v>212</v>
      </c>
    </row>
    <row r="20" spans="2:62" s="38" customFormat="1" ht="19.95" customHeight="1" x14ac:dyDescent="0.3">
      <c r="B20" s="34"/>
      <c r="BC20" s="346" t="s">
        <v>213</v>
      </c>
    </row>
    <row r="21" spans="2:62" s="38" customFormat="1" ht="19.95" customHeight="1" x14ac:dyDescent="0.3">
      <c r="B21" s="34"/>
      <c r="BC21" s="348"/>
    </row>
    <row r="22" spans="2:62" s="38" customFormat="1" ht="19.95" customHeight="1" x14ac:dyDescent="0.3">
      <c r="B22" s="34"/>
    </row>
    <row r="23" spans="2:62" s="38" customFormat="1" ht="19.95" customHeight="1" x14ac:dyDescent="0.3">
      <c r="B23" s="34"/>
    </row>
    <row r="24" spans="2:62" s="38" customFormat="1" ht="19.95" customHeight="1" x14ac:dyDescent="0.3">
      <c r="B24" s="34"/>
    </row>
    <row r="25" spans="2:62" s="38" customFormat="1" ht="19.95" customHeight="1" x14ac:dyDescent="0.3">
      <c r="B25" s="34"/>
    </row>
    <row r="26" spans="2:62" s="38" customFormat="1" ht="19.95" customHeight="1" x14ac:dyDescent="0.3">
      <c r="B26" s="34"/>
    </row>
    <row r="28" spans="2:62" ht="27" x14ac:dyDescent="0.3">
      <c r="B28" s="34" t="s">
        <v>216</v>
      </c>
    </row>
    <row r="29" spans="2:62" s="38" customFormat="1" ht="27" x14ac:dyDescent="0.3">
      <c r="B29" s="34" t="s">
        <v>218</v>
      </c>
    </row>
    <row r="30" spans="2:62" s="38" customFormat="1" ht="19.95" customHeight="1" x14ac:dyDescent="0.3">
      <c r="B30" s="34"/>
      <c r="BC30" s="63" t="s">
        <v>188</v>
      </c>
      <c r="BD30" s="63"/>
    </row>
    <row r="31" spans="2:62" s="38" customFormat="1" ht="19.95" customHeight="1" x14ac:dyDescent="0.3">
      <c r="B31" s="34"/>
    </row>
    <row r="32" spans="2:62" s="38" customFormat="1" ht="19.95" customHeight="1" x14ac:dyDescent="0.3">
      <c r="B32" s="34"/>
      <c r="BD32" s="346" t="s">
        <v>184</v>
      </c>
      <c r="BE32" s="347"/>
      <c r="BF32" s="348"/>
      <c r="BG32" s="347"/>
      <c r="BH32" s="348"/>
      <c r="BI32" s="348"/>
      <c r="BJ32" s="348"/>
    </row>
    <row r="33" spans="2:89" s="38" customFormat="1" ht="19.95" customHeight="1" x14ac:dyDescent="0.3">
      <c r="B33" s="34"/>
      <c r="BD33" s="349" t="s">
        <v>5</v>
      </c>
      <c r="BE33" s="350" t="s">
        <v>192</v>
      </c>
      <c r="BF33" s="348"/>
      <c r="BG33" s="347"/>
      <c r="BH33" s="348"/>
      <c r="BI33" s="348"/>
      <c r="BJ33" s="348"/>
    </row>
    <row r="34" spans="2:89" s="38" customFormat="1" ht="19.95" customHeight="1" x14ac:dyDescent="0.3">
      <c r="B34" s="34"/>
      <c r="BD34" s="348"/>
      <c r="BE34" s="348"/>
      <c r="BF34" s="350" t="s">
        <v>186</v>
      </c>
      <c r="BG34" s="348"/>
      <c r="BH34" s="348"/>
      <c r="BI34" s="348"/>
      <c r="BJ34" s="348"/>
      <c r="CK34" s="355"/>
    </row>
    <row r="35" spans="2:89" s="38" customFormat="1" ht="19.95" customHeight="1" x14ac:dyDescent="0.3">
      <c r="B35" s="34"/>
      <c r="BD35" s="348"/>
      <c r="BE35" s="348"/>
      <c r="BF35" s="348"/>
      <c r="BG35" s="348"/>
      <c r="BH35" s="348"/>
      <c r="BI35" s="348"/>
      <c r="BJ35" s="348"/>
    </row>
    <row r="36" spans="2:89" s="38" customFormat="1" ht="19.95" customHeight="1" x14ac:dyDescent="0.3">
      <c r="B36" s="34"/>
      <c r="BD36" s="349" t="s">
        <v>5</v>
      </c>
      <c r="BE36" s="350" t="s">
        <v>193</v>
      </c>
      <c r="BF36" s="348"/>
      <c r="BG36" s="347"/>
      <c r="BH36" s="348"/>
      <c r="BI36" s="348"/>
      <c r="BJ36" s="348"/>
    </row>
    <row r="37" spans="2:89" s="38" customFormat="1" ht="19.95" customHeight="1" x14ac:dyDescent="0.3">
      <c r="B37" s="34"/>
      <c r="BD37" s="348"/>
      <c r="BE37" s="348"/>
      <c r="BF37" s="350" t="s">
        <v>187</v>
      </c>
      <c r="BG37" s="348"/>
      <c r="BH37" s="348"/>
      <c r="BI37" s="348"/>
      <c r="BJ37" s="348"/>
    </row>
    <row r="38" spans="2:89" s="38" customFormat="1" ht="19.95" customHeight="1" x14ac:dyDescent="0.3">
      <c r="B38" s="34"/>
    </row>
    <row r="39" spans="2:89" s="38" customFormat="1" ht="19.95" customHeight="1" x14ac:dyDescent="0.3">
      <c r="B39" s="34"/>
      <c r="BD39" s="349" t="s">
        <v>5</v>
      </c>
      <c r="BE39" s="350" t="s">
        <v>190</v>
      </c>
    </row>
    <row r="40" spans="2:89" s="38" customFormat="1" ht="19.95" customHeight="1" x14ac:dyDescent="0.3">
      <c r="B40" s="34"/>
    </row>
    <row r="41" spans="2:89" s="38" customFormat="1" ht="19.95" customHeight="1" x14ac:dyDescent="0.3">
      <c r="B41" s="34"/>
    </row>
    <row r="42" spans="2:89" s="38" customFormat="1" ht="19.95" customHeight="1" x14ac:dyDescent="0.3">
      <c r="B42" s="34"/>
      <c r="BD42" s="341" t="s">
        <v>217</v>
      </c>
      <c r="BE42" s="342"/>
      <c r="BF42" s="343"/>
    </row>
    <row r="43" spans="2:89" s="38" customFormat="1" ht="19.95" customHeight="1" x14ac:dyDescent="0.3">
      <c r="B43" s="34"/>
      <c r="BD43" s="344" t="s">
        <v>5</v>
      </c>
      <c r="BE43" s="345" t="s">
        <v>192</v>
      </c>
      <c r="BF43" s="343"/>
    </row>
    <row r="44" spans="2:89" s="38" customFormat="1" ht="19.95" customHeight="1" x14ac:dyDescent="0.3">
      <c r="B44" s="34"/>
      <c r="BD44" s="343"/>
      <c r="BE44" s="343"/>
      <c r="BF44" s="345" t="s">
        <v>223</v>
      </c>
    </row>
    <row r="45" spans="2:89" s="38" customFormat="1" ht="19.95" customHeight="1" x14ac:dyDescent="0.3">
      <c r="B45" s="34"/>
      <c r="BF45" s="345" t="s">
        <v>235</v>
      </c>
    </row>
    <row r="46" spans="2:89" s="38" customFormat="1" ht="19.95" customHeight="1" x14ac:dyDescent="0.3">
      <c r="B46" s="34"/>
      <c r="BF46" s="345" t="s">
        <v>226</v>
      </c>
    </row>
    <row r="47" spans="2:89" s="38" customFormat="1" ht="19.95" customHeight="1" x14ac:dyDescent="0.3">
      <c r="B47" s="34"/>
    </row>
    <row r="48" spans="2:89" s="38" customFormat="1" ht="19.95" customHeight="1" x14ac:dyDescent="0.3">
      <c r="B48" s="34"/>
      <c r="BD48" s="344" t="s">
        <v>5</v>
      </c>
      <c r="BE48" s="345" t="s">
        <v>219</v>
      </c>
      <c r="BF48" s="343"/>
      <c r="BK48" s="20"/>
      <c r="BL48" s="20"/>
      <c r="BM48" s="20"/>
      <c r="BN48" s="20"/>
    </row>
    <row r="49" spans="2:66" s="38" customFormat="1" ht="19.95" customHeight="1" x14ac:dyDescent="0.3">
      <c r="B49" s="34"/>
      <c r="BD49" s="343"/>
      <c r="BE49" s="343"/>
      <c r="BF49" s="345" t="s">
        <v>224</v>
      </c>
      <c r="BG49" s="20"/>
      <c r="BH49" s="20"/>
      <c r="BI49" s="20"/>
      <c r="BJ49" s="20"/>
      <c r="BK49" s="20"/>
      <c r="BL49" s="20"/>
      <c r="BM49" s="20"/>
      <c r="BN49" s="20"/>
    </row>
    <row r="50" spans="2:66" s="38" customFormat="1" ht="19.95" customHeight="1" x14ac:dyDescent="0.3">
      <c r="B50" s="34"/>
      <c r="BF50" s="345" t="s">
        <v>225</v>
      </c>
      <c r="BG50" s="20"/>
      <c r="BH50" s="20"/>
      <c r="BI50" s="20"/>
      <c r="BJ50" s="20"/>
    </row>
    <row r="51" spans="2:66" s="38" customFormat="1" ht="19.95" customHeight="1" x14ac:dyDescent="0.3">
      <c r="B51" s="34"/>
      <c r="BF51" s="345" t="s">
        <v>222</v>
      </c>
    </row>
    <row r="52" spans="2:66" s="38" customFormat="1" ht="19.95" customHeight="1" x14ac:dyDescent="0.3">
      <c r="B52" s="34"/>
      <c r="BF52" s="345" t="s">
        <v>227</v>
      </c>
    </row>
    <row r="53" spans="2:66" s="38" customFormat="1" ht="19.95" customHeight="1" x14ac:dyDescent="0.3">
      <c r="B53" s="34"/>
    </row>
    <row r="54" spans="2:66" s="38" customFormat="1" ht="19.95" customHeight="1" x14ac:dyDescent="0.3">
      <c r="B54" s="34"/>
    </row>
    <row r="55" spans="2:66" s="38" customFormat="1" ht="19.95" customHeight="1" x14ac:dyDescent="0.3">
      <c r="B55" s="34"/>
    </row>
    <row r="56" spans="2:66" ht="27" x14ac:dyDescent="0.3">
      <c r="B56" s="34" t="s">
        <v>215</v>
      </c>
    </row>
    <row r="58" spans="2:66" ht="18.600000000000001" x14ac:dyDescent="0.3">
      <c r="BC58" s="63" t="s">
        <v>188</v>
      </c>
      <c r="BD58" s="63"/>
    </row>
    <row r="60" spans="2:66" ht="18.600000000000001" x14ac:dyDescent="0.3">
      <c r="BD60" s="346" t="s">
        <v>184</v>
      </c>
      <c r="BE60" s="347"/>
      <c r="BF60" s="348"/>
      <c r="BG60" s="347"/>
      <c r="BH60" s="348"/>
      <c r="BI60" s="348"/>
      <c r="BJ60" s="348"/>
    </row>
    <row r="61" spans="2:66" ht="18.600000000000001" x14ac:dyDescent="0.3">
      <c r="BD61" s="349" t="s">
        <v>5</v>
      </c>
      <c r="BE61" s="350" t="s">
        <v>192</v>
      </c>
      <c r="BF61" s="348"/>
      <c r="BG61" s="347"/>
      <c r="BH61" s="348"/>
      <c r="BI61" s="348"/>
      <c r="BJ61" s="348"/>
    </row>
    <row r="62" spans="2:66" ht="18.600000000000001" x14ac:dyDescent="0.3">
      <c r="BD62" s="348"/>
      <c r="BE62" s="348"/>
      <c r="BF62" s="350" t="s">
        <v>186</v>
      </c>
      <c r="BG62" s="348"/>
      <c r="BH62" s="348"/>
      <c r="BI62" s="348"/>
      <c r="BJ62" s="348"/>
    </row>
    <row r="63" spans="2:66" x14ac:dyDescent="0.3">
      <c r="BD63" s="348"/>
      <c r="BE63" s="348"/>
      <c r="BF63" s="348"/>
      <c r="BG63" s="348"/>
      <c r="BH63" s="348"/>
      <c r="BI63" s="348"/>
      <c r="BJ63" s="348"/>
    </row>
    <row r="64" spans="2:66" ht="18.600000000000001" x14ac:dyDescent="0.3">
      <c r="BD64" s="349" t="s">
        <v>5</v>
      </c>
      <c r="BE64" s="350" t="s">
        <v>193</v>
      </c>
      <c r="BF64" s="348"/>
      <c r="BG64" s="347"/>
      <c r="BH64" s="348"/>
      <c r="BI64" s="348"/>
      <c r="BJ64" s="348"/>
    </row>
    <row r="65" spans="56:92" ht="18.600000000000001" x14ac:dyDescent="0.3">
      <c r="BD65" s="348"/>
      <c r="BE65" s="348"/>
      <c r="BF65" s="350" t="s">
        <v>187</v>
      </c>
      <c r="BG65" s="348"/>
      <c r="BH65" s="348"/>
      <c r="BI65" s="348"/>
      <c r="BJ65" s="348"/>
    </row>
    <row r="67" spans="56:92" ht="18.600000000000001" x14ac:dyDescent="0.3">
      <c r="BD67" s="349" t="s">
        <v>5</v>
      </c>
      <c r="BE67" s="350" t="s">
        <v>190</v>
      </c>
    </row>
    <row r="70" spans="56:92" ht="18.600000000000001" x14ac:dyDescent="0.3">
      <c r="BD70" s="341" t="s">
        <v>189</v>
      </c>
      <c r="BE70" s="342"/>
      <c r="BF70" s="343"/>
    </row>
    <row r="71" spans="56:92" ht="18.600000000000001" x14ac:dyDescent="0.3">
      <c r="BD71" s="344" t="s">
        <v>5</v>
      </c>
      <c r="BE71" s="345" t="s">
        <v>192</v>
      </c>
      <c r="BF71" s="343"/>
    </row>
    <row r="72" spans="56:92" ht="18.600000000000001" x14ac:dyDescent="0.3">
      <c r="BD72" s="343"/>
      <c r="BE72" s="343"/>
      <c r="BF72" s="345" t="s">
        <v>195</v>
      </c>
    </row>
    <row r="73" spans="56:92" ht="18.600000000000001" x14ac:dyDescent="0.3">
      <c r="BF73" s="345" t="s">
        <v>196</v>
      </c>
    </row>
    <row r="75" spans="56:92" ht="18.600000000000001" x14ac:dyDescent="0.3">
      <c r="BD75" s="344" t="s">
        <v>5</v>
      </c>
      <c r="BE75" s="345" t="s">
        <v>194</v>
      </c>
      <c r="BF75" s="343"/>
      <c r="BG75" s="38"/>
      <c r="BH75" s="38"/>
      <c r="BI75" s="38"/>
      <c r="BJ75" s="38"/>
      <c r="BK75" s="38"/>
      <c r="BL75" s="38"/>
      <c r="BM75" s="38"/>
      <c r="BN75" s="38"/>
      <c r="BO75" s="38"/>
    </row>
    <row r="76" spans="56:92" ht="18.600000000000001" x14ac:dyDescent="0.3">
      <c r="BD76" s="343"/>
      <c r="BE76" s="343"/>
      <c r="BF76" s="351" t="s">
        <v>197</v>
      </c>
      <c r="BG76" s="20"/>
      <c r="BH76" s="20"/>
      <c r="BI76" s="20"/>
      <c r="BJ76" s="20"/>
      <c r="BK76" s="20"/>
      <c r="BL76" s="20"/>
      <c r="BM76" s="20"/>
      <c r="BN76" s="20"/>
      <c r="BO76" s="20"/>
      <c r="BP76" s="20"/>
      <c r="BQ76" s="20"/>
      <c r="BR76" s="20"/>
      <c r="BS76" s="20"/>
      <c r="BT76" s="20"/>
      <c r="BU76" s="20"/>
      <c r="BV76" s="20"/>
      <c r="BW76" s="20"/>
      <c r="BX76" s="20"/>
      <c r="BY76" s="20"/>
      <c r="BZ76" s="20"/>
      <c r="CA76" s="20"/>
      <c r="CB76" s="20"/>
      <c r="CC76" s="20"/>
      <c r="CD76" s="20"/>
      <c r="CE76" s="20"/>
      <c r="CF76" s="20"/>
      <c r="CG76" s="20"/>
      <c r="CH76" s="20"/>
      <c r="CI76" s="20"/>
      <c r="CJ76" s="20"/>
      <c r="CK76" s="20"/>
      <c r="CL76" s="20"/>
      <c r="CM76" s="20"/>
      <c r="CN76" s="20"/>
    </row>
    <row r="77" spans="56:92" ht="18.600000000000001" x14ac:dyDescent="0.3">
      <c r="BD77" s="38"/>
      <c r="BE77" s="38"/>
      <c r="BF77" s="351" t="s">
        <v>198</v>
      </c>
      <c r="BG77" s="20"/>
      <c r="BH77" s="20"/>
      <c r="BI77" s="20"/>
      <c r="BJ77" s="20"/>
      <c r="BK77" s="20"/>
      <c r="BL77" s="20"/>
      <c r="BM77" s="20"/>
      <c r="BN77" s="20"/>
      <c r="BO77" s="20"/>
      <c r="BP77" s="20"/>
      <c r="BQ77" s="20"/>
      <c r="BR77" s="20"/>
      <c r="BS77" s="20"/>
      <c r="BT77" s="20"/>
      <c r="BU77" s="20"/>
      <c r="BV77" s="20"/>
      <c r="BW77" s="20"/>
      <c r="BX77" s="20"/>
      <c r="BY77" s="20"/>
      <c r="BZ77" s="20"/>
      <c r="CA77" s="20"/>
      <c r="CB77" s="20"/>
      <c r="CC77" s="20"/>
      <c r="CD77" s="20"/>
      <c r="CE77" s="20"/>
      <c r="CF77" s="20"/>
      <c r="CG77" s="20"/>
      <c r="CH77" s="20"/>
      <c r="CI77" s="20"/>
      <c r="CJ77" s="20"/>
      <c r="CK77" s="20"/>
      <c r="CL77" s="20"/>
      <c r="CM77" s="20"/>
      <c r="CN77" s="20"/>
    </row>
    <row r="78" spans="56:92" ht="18.600000000000001" x14ac:dyDescent="0.3">
      <c r="BF78" s="351" t="s">
        <v>203</v>
      </c>
    </row>
    <row r="80" spans="56:92" ht="18.600000000000001" x14ac:dyDescent="0.3">
      <c r="BD80" s="344" t="s">
        <v>5</v>
      </c>
      <c r="BE80" s="345" t="s">
        <v>199</v>
      </c>
    </row>
    <row r="81" spans="55:80" ht="18.600000000000001" x14ac:dyDescent="0.3">
      <c r="BF81" s="345" t="s">
        <v>191</v>
      </c>
    </row>
    <row r="83" spans="55:80" ht="18.600000000000001" x14ac:dyDescent="0.3">
      <c r="BC83" s="345"/>
      <c r="BD83" s="344" t="s">
        <v>5</v>
      </c>
      <c r="BE83" s="345" t="s">
        <v>200</v>
      </c>
      <c r="BF83" s="340"/>
      <c r="BG83" s="340"/>
      <c r="BH83" s="340"/>
    </row>
    <row r="84" spans="55:80" ht="18.600000000000001" x14ac:dyDescent="0.3">
      <c r="BD84" s="340"/>
      <c r="BE84" s="340"/>
      <c r="BF84" s="345" t="s">
        <v>201</v>
      </c>
      <c r="BG84" s="340"/>
      <c r="BH84" s="340"/>
    </row>
    <row r="85" spans="55:80" ht="18.600000000000001" x14ac:dyDescent="0.3">
      <c r="BJ85" s="38"/>
      <c r="BK85" s="38"/>
      <c r="BL85" s="38"/>
      <c r="BM85" s="38"/>
      <c r="BN85" s="38"/>
      <c r="BO85" s="38"/>
      <c r="BP85" s="38"/>
      <c r="BQ85" s="345"/>
    </row>
    <row r="86" spans="55:80" s="38" customFormat="1" ht="18.600000000000001" x14ac:dyDescent="0.3">
      <c r="BD86" s="344" t="s">
        <v>5</v>
      </c>
      <c r="BE86" s="345" t="s">
        <v>205</v>
      </c>
      <c r="BQ86" s="345"/>
      <c r="CB86" s="345"/>
    </row>
    <row r="87" spans="55:80" s="38" customFormat="1" ht="18.600000000000001" x14ac:dyDescent="0.3">
      <c r="BD87" s="344" t="s">
        <v>5</v>
      </c>
      <c r="BE87" s="345" t="s">
        <v>202</v>
      </c>
    </row>
    <row r="88" spans="55:80" s="38" customFormat="1" ht="18.600000000000001" x14ac:dyDescent="0.3">
      <c r="BD88" s="344" t="s">
        <v>5</v>
      </c>
      <c r="BE88" s="345" t="s">
        <v>204</v>
      </c>
    </row>
    <row r="89" spans="55:80" s="38" customFormat="1" x14ac:dyDescent="0.3"/>
    <row r="90" spans="55:80" s="38" customFormat="1" x14ac:dyDescent="0.3"/>
    <row r="91" spans="55:80" s="38" customFormat="1" ht="18.600000000000001" x14ac:dyDescent="0.3">
      <c r="BD91" s="63" t="s">
        <v>206</v>
      </c>
      <c r="BE91" s="1"/>
      <c r="BG91"/>
      <c r="BH91"/>
      <c r="BI91"/>
    </row>
    <row r="92" spans="55:80" ht="18.600000000000001" x14ac:dyDescent="0.3">
      <c r="BD92" s="60" t="s">
        <v>5</v>
      </c>
      <c r="BE92" s="6" t="s">
        <v>185</v>
      </c>
      <c r="BF92" s="38"/>
    </row>
    <row r="93" spans="55:80" ht="18.600000000000001" x14ac:dyDescent="0.3">
      <c r="BD93" s="38"/>
      <c r="BE93" s="38"/>
      <c r="BF93" s="352" t="s">
        <v>195</v>
      </c>
    </row>
    <row r="94" spans="55:80" s="38" customFormat="1" ht="18.600000000000001" x14ac:dyDescent="0.3">
      <c r="BD94"/>
      <c r="BE94"/>
      <c r="BF94" s="352" t="s">
        <v>209</v>
      </c>
      <c r="BG94"/>
      <c r="BH94"/>
      <c r="BI94"/>
      <c r="BJ94"/>
    </row>
    <row r="95" spans="55:80" s="38" customFormat="1" x14ac:dyDescent="0.3">
      <c r="BJ95"/>
    </row>
    <row r="96" spans="55:80" ht="18.600000000000001" x14ac:dyDescent="0.3">
      <c r="BD96" s="353" t="s">
        <v>5</v>
      </c>
      <c r="BE96" s="352" t="s">
        <v>207</v>
      </c>
      <c r="BF96" s="16"/>
      <c r="BG96" s="16"/>
    </row>
    <row r="97" spans="56:62" ht="18.600000000000001" x14ac:dyDescent="0.3">
      <c r="BD97" s="16"/>
      <c r="BE97" s="16"/>
      <c r="BF97" s="354" t="s">
        <v>208</v>
      </c>
      <c r="BG97" s="16"/>
      <c r="BH97" s="38"/>
      <c r="BI97" s="38"/>
      <c r="BJ97" s="38"/>
    </row>
    <row r="98" spans="56:62" ht="18.600000000000001" x14ac:dyDescent="0.3">
      <c r="BD98" s="16"/>
      <c r="BE98" s="16"/>
      <c r="BF98" s="352" t="s">
        <v>210</v>
      </c>
      <c r="BG98" s="16"/>
    </row>
    <row r="99" spans="56:62" ht="18.600000000000001" x14ac:dyDescent="0.3">
      <c r="BD99" s="16"/>
      <c r="BE99" s="16"/>
      <c r="BF99" s="354"/>
      <c r="BG99" s="16"/>
    </row>
  </sheetData>
  <phoneticPr fontId="1"/>
  <printOptions horizontalCentered="1" verticalCentered="1"/>
  <pageMargins left="0" right="0" top="0" bottom="0" header="0" footer="0"/>
  <pageSetup paperSize="9" scale="42" fitToHeight="2" orientation="landscape" r:id="rId1"/>
  <rowBreaks count="1" manualBreakCount="1">
    <brk id="54" max="16383" man="1"/>
  </rowBreak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AAB7D4-D178-4994-8277-3A38C090F18B}">
  <sheetPr>
    <tabColor rgb="FF0000FF"/>
    <pageSetUpPr fitToPage="1"/>
  </sheetPr>
  <dimension ref="A1:Z43"/>
  <sheetViews>
    <sheetView showGridLines="0" view="pageBreakPreview" zoomScale="80" zoomScaleNormal="100" zoomScaleSheetLayoutView="80" workbookViewId="0">
      <selection activeCell="S20" sqref="S20"/>
    </sheetView>
  </sheetViews>
  <sheetFormatPr defaultColWidth="2.453125" defaultRowHeight="15" outlineLevelCol="1" x14ac:dyDescent="0.3"/>
  <cols>
    <col min="1" max="1" width="14.1796875" style="232" customWidth="1"/>
    <col min="2" max="2" width="4.26953125" style="232" customWidth="1"/>
    <col min="3" max="3" width="11.6328125" style="232" customWidth="1"/>
    <col min="4" max="4" width="3.6328125" style="233" customWidth="1"/>
    <col min="5" max="5" width="9.6328125" style="232" hidden="1" customWidth="1" outlineLevel="1"/>
    <col min="6" max="6" width="4.26953125" style="232" customWidth="1" collapsed="1"/>
    <col min="7" max="7" width="10.6328125" style="232" customWidth="1"/>
    <col min="8" max="8" width="3.6328125" style="233" customWidth="1"/>
    <col min="9" max="9" width="9.6328125" style="232" hidden="1" customWidth="1" outlineLevel="1"/>
    <col min="10" max="10" width="4.26953125" style="232" customWidth="1" collapsed="1"/>
    <col min="11" max="11" width="10.6328125" style="232" customWidth="1"/>
    <col min="12" max="12" width="3.6328125" style="233" customWidth="1"/>
    <col min="13" max="13" width="9.6328125" style="232" hidden="1" customWidth="1" outlineLevel="1"/>
    <col min="14" max="14" width="4.26953125" style="232" customWidth="1" collapsed="1"/>
    <col min="15" max="15" width="10.6328125" style="232" customWidth="1"/>
    <col min="16" max="16" width="3.6328125" style="233" customWidth="1"/>
    <col min="17" max="17" width="9.6328125" style="232" hidden="1" customWidth="1" outlineLevel="1"/>
    <col min="18" max="18" width="4.26953125" style="232" customWidth="1" collapsed="1"/>
    <col min="19" max="19" width="10.6328125" style="232" customWidth="1"/>
    <col min="20" max="20" width="3.6328125" style="233" customWidth="1"/>
    <col min="21" max="21" width="9.6328125" style="232" hidden="1" customWidth="1" outlineLevel="1"/>
    <col min="22" max="22" width="4.26953125" style="232" customWidth="1" collapsed="1"/>
    <col min="23" max="23" width="10.6328125" style="232" customWidth="1"/>
    <col min="24" max="24" width="3.6328125" style="233" customWidth="1"/>
    <col min="25" max="25" width="9.6328125" style="232" hidden="1" customWidth="1" outlineLevel="1"/>
    <col min="26" max="26" width="2.453125" style="232" collapsed="1"/>
    <col min="27" max="16384" width="2.453125" style="232"/>
  </cols>
  <sheetData>
    <row r="1" spans="1:25" ht="22.8" x14ac:dyDescent="0.3">
      <c r="A1" s="231" t="s">
        <v>137</v>
      </c>
    </row>
    <row r="2" spans="1:25" ht="10.050000000000001" customHeight="1" x14ac:dyDescent="0.3">
      <c r="A2" s="234"/>
    </row>
    <row r="3" spans="1:25" s="235" customFormat="1" ht="16.2" x14ac:dyDescent="0.3">
      <c r="A3" s="234" t="s">
        <v>138</v>
      </c>
      <c r="D3" s="236"/>
      <c r="H3" s="236"/>
      <c r="L3" s="236"/>
      <c r="P3" s="236"/>
      <c r="T3" s="236"/>
      <c r="X3" s="236"/>
    </row>
    <row r="4" spans="1:25" s="235" customFormat="1" ht="16.2" x14ac:dyDescent="0.3">
      <c r="A4" s="237" t="s">
        <v>139</v>
      </c>
      <c r="B4" s="361" t="s">
        <v>140</v>
      </c>
      <c r="C4" s="361"/>
      <c r="D4" s="362"/>
      <c r="E4" s="238"/>
      <c r="F4" s="363" t="s">
        <v>141</v>
      </c>
      <c r="G4" s="361"/>
      <c r="H4" s="362"/>
      <c r="I4" s="238"/>
      <c r="J4" s="363" t="s">
        <v>142</v>
      </c>
      <c r="K4" s="361"/>
      <c r="L4" s="362"/>
      <c r="M4" s="238"/>
      <c r="N4" s="363" t="s">
        <v>143</v>
      </c>
      <c r="O4" s="361"/>
      <c r="P4" s="362"/>
      <c r="Q4" s="238"/>
      <c r="R4" s="364" t="s">
        <v>144</v>
      </c>
      <c r="S4" s="364"/>
      <c r="T4" s="364"/>
      <c r="U4" s="239"/>
      <c r="V4" s="364" t="s">
        <v>145</v>
      </c>
      <c r="W4" s="364"/>
      <c r="X4" s="364"/>
      <c r="Y4" s="240"/>
    </row>
    <row r="5" spans="1:25" s="235" customFormat="1" ht="16.2" x14ac:dyDescent="0.3">
      <c r="A5" s="237" t="s">
        <v>146</v>
      </c>
      <c r="B5" s="238"/>
      <c r="C5" s="241">
        <v>14500</v>
      </c>
      <c r="D5" s="242"/>
      <c r="E5" s="238"/>
      <c r="F5" s="243"/>
      <c r="G5" s="241">
        <v>15500</v>
      </c>
      <c r="H5" s="242"/>
      <c r="I5" s="238"/>
      <c r="J5" s="243"/>
      <c r="K5" s="241">
        <v>17000</v>
      </c>
      <c r="L5" s="242"/>
      <c r="M5" s="238"/>
      <c r="N5" s="243"/>
      <c r="O5" s="241">
        <v>15000</v>
      </c>
      <c r="P5" s="242"/>
      <c r="Q5" s="238"/>
      <c r="R5" s="244"/>
      <c r="S5" s="245">
        <v>14000</v>
      </c>
      <c r="T5" s="244"/>
      <c r="U5" s="239"/>
      <c r="V5" s="244"/>
      <c r="W5" s="241">
        <v>17000</v>
      </c>
      <c r="X5" s="244"/>
      <c r="Y5" s="240"/>
    </row>
    <row r="6" spans="1:25" s="250" customFormat="1" ht="16.8" thickBot="1" x14ac:dyDescent="0.35">
      <c r="A6" s="246" t="s">
        <v>147</v>
      </c>
      <c r="B6" s="365">
        <v>1750</v>
      </c>
      <c r="C6" s="365"/>
      <c r="D6" s="366"/>
      <c r="E6" s="247"/>
      <c r="F6" s="367">
        <v>1750</v>
      </c>
      <c r="G6" s="365"/>
      <c r="H6" s="366"/>
      <c r="I6" s="247"/>
      <c r="J6" s="367">
        <v>2000</v>
      </c>
      <c r="K6" s="365"/>
      <c r="L6" s="366"/>
      <c r="M6" s="247"/>
      <c r="N6" s="367">
        <v>1550</v>
      </c>
      <c r="O6" s="365"/>
      <c r="P6" s="366"/>
      <c r="Q6" s="247"/>
      <c r="R6" s="368">
        <v>1550</v>
      </c>
      <c r="S6" s="368"/>
      <c r="T6" s="368"/>
      <c r="U6" s="248"/>
      <c r="V6" s="359" t="s">
        <v>148</v>
      </c>
      <c r="W6" s="360"/>
      <c r="X6" s="360"/>
      <c r="Y6" s="249"/>
    </row>
    <row r="7" spans="1:25" s="235" customFormat="1" ht="16.2" x14ac:dyDescent="0.3">
      <c r="A7" s="251" t="s">
        <v>149</v>
      </c>
      <c r="B7" s="252"/>
      <c r="C7" s="253"/>
      <c r="D7" s="254"/>
      <c r="E7" s="255"/>
      <c r="F7" s="255"/>
      <c r="G7" s="253"/>
      <c r="H7" s="254"/>
      <c r="I7" s="255"/>
      <c r="J7" s="256">
        <v>28</v>
      </c>
      <c r="K7" s="257">
        <v>18000</v>
      </c>
      <c r="L7" s="258" t="s">
        <v>150</v>
      </c>
      <c r="M7" s="259">
        <f>IF(L7="○",1,0)</f>
        <v>1</v>
      </c>
      <c r="N7" s="255"/>
      <c r="O7" s="253"/>
      <c r="P7" s="254"/>
      <c r="Q7" s="255"/>
      <c r="R7" s="255"/>
      <c r="S7" s="253"/>
      <c r="T7" s="260"/>
      <c r="U7" s="261"/>
      <c r="V7" s="262">
        <v>29</v>
      </c>
      <c r="W7" s="263">
        <v>17000</v>
      </c>
      <c r="X7" s="264" t="s">
        <v>150</v>
      </c>
      <c r="Y7" s="265">
        <f>IF(X7="○",1,0)</f>
        <v>1</v>
      </c>
    </row>
    <row r="8" spans="1:25" s="235" customFormat="1" ht="16.8" thickBot="1" x14ac:dyDescent="0.35">
      <c r="B8" s="266"/>
      <c r="C8" s="267"/>
      <c r="D8" s="268"/>
      <c r="E8" s="269"/>
      <c r="F8" s="269"/>
      <c r="G8" s="267"/>
      <c r="H8" s="268"/>
      <c r="I8" s="269"/>
      <c r="J8" s="270">
        <v>27</v>
      </c>
      <c r="K8" s="271">
        <v>18000</v>
      </c>
      <c r="L8" s="272" t="s">
        <v>151</v>
      </c>
      <c r="M8" s="273">
        <f>IF(L8="○",1,0)</f>
        <v>1</v>
      </c>
      <c r="N8" s="269"/>
      <c r="O8" s="269"/>
      <c r="P8" s="268"/>
      <c r="Q8" s="269"/>
      <c r="R8" s="269"/>
      <c r="S8" s="267"/>
      <c r="T8" s="274"/>
      <c r="U8" s="275"/>
      <c r="V8" s="276"/>
      <c r="X8" s="236"/>
    </row>
    <row r="9" spans="1:25" ht="9" customHeight="1" x14ac:dyDescent="0.3">
      <c r="B9" s="277"/>
      <c r="C9" s="278"/>
      <c r="D9" s="279"/>
      <c r="E9" s="278"/>
      <c r="F9" s="278"/>
      <c r="G9" s="278"/>
      <c r="H9" s="279"/>
      <c r="I9" s="278"/>
      <c r="J9" s="280"/>
      <c r="K9" s="281"/>
      <c r="L9" s="279"/>
      <c r="M9" s="282"/>
      <c r="N9" s="278"/>
      <c r="O9" s="278"/>
      <c r="P9" s="279"/>
      <c r="Q9" s="278"/>
      <c r="R9" s="278"/>
      <c r="S9" s="278"/>
      <c r="T9" s="283"/>
      <c r="U9" s="278"/>
      <c r="V9" s="278"/>
    </row>
    <row r="10" spans="1:25" s="235" customFormat="1" ht="16.2" x14ac:dyDescent="0.3">
      <c r="B10" s="262">
        <v>26</v>
      </c>
      <c r="C10" s="284">
        <f>$C$5</f>
        <v>14500</v>
      </c>
      <c r="D10" s="264" t="s">
        <v>150</v>
      </c>
      <c r="E10" s="285">
        <f t="shared" ref="E10:E16" si="0">IF(D10="○",1,0)</f>
        <v>1</v>
      </c>
      <c r="F10" s="262">
        <v>23</v>
      </c>
      <c r="G10" s="286">
        <f>$G$5</f>
        <v>15500</v>
      </c>
      <c r="H10" s="264" t="s">
        <v>150</v>
      </c>
      <c r="I10" s="285">
        <f t="shared" ref="I10:I16" si="1">IF(H10="○",1,0)</f>
        <v>1</v>
      </c>
      <c r="J10" s="262">
        <v>20</v>
      </c>
      <c r="K10" s="286">
        <f>$K$5</f>
        <v>17000</v>
      </c>
      <c r="L10" s="264" t="s">
        <v>150</v>
      </c>
      <c r="M10" s="285">
        <f t="shared" ref="M10:M15" si="2">IF(L10="○",1,0)</f>
        <v>1</v>
      </c>
      <c r="N10" s="262">
        <v>18</v>
      </c>
      <c r="O10" s="286">
        <f>$O$5</f>
        <v>15000</v>
      </c>
      <c r="P10" s="264" t="s">
        <v>150</v>
      </c>
      <c r="Q10" s="285">
        <f t="shared" ref="Q10:Q15" si="3">IF(P10="○",1,0)</f>
        <v>1</v>
      </c>
      <c r="R10" s="262">
        <v>16</v>
      </c>
      <c r="S10" s="287">
        <f>$S$5</f>
        <v>14000</v>
      </c>
      <c r="T10" s="264" t="s">
        <v>150</v>
      </c>
      <c r="U10" s="285">
        <f t="shared" ref="U10:U16" si="4">IF(T10="○",1,0)</f>
        <v>1</v>
      </c>
      <c r="V10" s="276"/>
      <c r="X10" s="236"/>
    </row>
    <row r="11" spans="1:25" s="235" customFormat="1" ht="16.2" x14ac:dyDescent="0.3">
      <c r="B11" s="262">
        <v>25</v>
      </c>
      <c r="C11" s="284">
        <f>$C$5</f>
        <v>14500</v>
      </c>
      <c r="D11" s="264" t="s">
        <v>151</v>
      </c>
      <c r="E11" s="285">
        <f t="shared" si="0"/>
        <v>1</v>
      </c>
      <c r="F11" s="262">
        <v>22</v>
      </c>
      <c r="G11" s="286">
        <f>$G$5</f>
        <v>15500</v>
      </c>
      <c r="H11" s="264" t="s">
        <v>151</v>
      </c>
      <c r="I11" s="285">
        <f t="shared" si="1"/>
        <v>1</v>
      </c>
      <c r="J11" s="262">
        <v>19</v>
      </c>
      <c r="K11" s="286">
        <f>$K$5</f>
        <v>17000</v>
      </c>
      <c r="L11" s="264" t="s">
        <v>151</v>
      </c>
      <c r="M11" s="285">
        <f t="shared" si="2"/>
        <v>1</v>
      </c>
      <c r="N11" s="262">
        <v>17</v>
      </c>
      <c r="O11" s="286">
        <f>$O$5</f>
        <v>15000</v>
      </c>
      <c r="P11" s="264" t="s">
        <v>151</v>
      </c>
      <c r="Q11" s="285">
        <f t="shared" si="3"/>
        <v>1</v>
      </c>
      <c r="R11" s="262">
        <v>15</v>
      </c>
      <c r="S11" s="287">
        <f>$S$5</f>
        <v>14000</v>
      </c>
      <c r="T11" s="264" t="s">
        <v>151</v>
      </c>
      <c r="U11" s="285">
        <f t="shared" si="4"/>
        <v>1</v>
      </c>
      <c r="V11" s="276"/>
      <c r="X11" s="236"/>
    </row>
    <row r="12" spans="1:25" s="235" customFormat="1" ht="16.2" x14ac:dyDescent="0.3">
      <c r="B12" s="262">
        <v>24</v>
      </c>
      <c r="C12" s="284">
        <f>$C$5</f>
        <v>14500</v>
      </c>
      <c r="D12" s="264" t="s">
        <v>151</v>
      </c>
      <c r="E12" s="285">
        <f t="shared" si="0"/>
        <v>1</v>
      </c>
      <c r="F12" s="262">
        <v>21</v>
      </c>
      <c r="G12" s="286">
        <f>$G$5</f>
        <v>15500</v>
      </c>
      <c r="H12" s="264" t="s">
        <v>151</v>
      </c>
      <c r="I12" s="285">
        <f t="shared" si="1"/>
        <v>1</v>
      </c>
      <c r="J12" s="288"/>
      <c r="K12" s="289"/>
      <c r="L12" s="290"/>
      <c r="M12" s="291"/>
      <c r="N12" s="288"/>
      <c r="O12" s="289"/>
      <c r="P12" s="290"/>
      <c r="Q12" s="285"/>
      <c r="R12" s="262">
        <v>14</v>
      </c>
      <c r="S12" s="287">
        <f>$S$5</f>
        <v>14000</v>
      </c>
      <c r="T12" s="264" t="s">
        <v>151</v>
      </c>
      <c r="U12" s="285">
        <f t="shared" si="4"/>
        <v>1</v>
      </c>
      <c r="V12" s="276"/>
      <c r="X12" s="236"/>
    </row>
    <row r="13" spans="1:25" ht="9.75" customHeight="1" x14ac:dyDescent="0.3">
      <c r="B13" s="292"/>
      <c r="C13" s="293"/>
      <c r="D13" s="279"/>
      <c r="E13" s="282"/>
      <c r="F13" s="280"/>
      <c r="G13" s="281"/>
      <c r="H13" s="279"/>
      <c r="I13" s="282"/>
      <c r="J13" s="280"/>
      <c r="K13" s="281"/>
      <c r="L13" s="279"/>
      <c r="M13" s="282"/>
      <c r="N13" s="280"/>
      <c r="O13" s="281"/>
      <c r="P13" s="279"/>
      <c r="Q13" s="282"/>
      <c r="R13" s="280"/>
      <c r="S13" s="294"/>
      <c r="T13" s="283"/>
      <c r="U13" s="282"/>
      <c r="V13" s="278"/>
    </row>
    <row r="14" spans="1:25" s="235" customFormat="1" ht="16.2" x14ac:dyDescent="0.3">
      <c r="B14" s="262">
        <v>13</v>
      </c>
      <c r="C14" s="284">
        <f>$C$5</f>
        <v>14500</v>
      </c>
      <c r="D14" s="264" t="s">
        <v>150</v>
      </c>
      <c r="E14" s="285">
        <f t="shared" si="0"/>
        <v>1</v>
      </c>
      <c r="F14" s="262">
        <v>10</v>
      </c>
      <c r="G14" s="286">
        <f>$G$5</f>
        <v>15500</v>
      </c>
      <c r="H14" s="264" t="s">
        <v>150</v>
      </c>
      <c r="I14" s="285">
        <f t="shared" si="1"/>
        <v>1</v>
      </c>
      <c r="J14" s="262">
        <v>7</v>
      </c>
      <c r="K14" s="286">
        <f>$K$5</f>
        <v>17000</v>
      </c>
      <c r="L14" s="264" t="s">
        <v>152</v>
      </c>
      <c r="M14" s="285">
        <f t="shared" si="2"/>
        <v>0</v>
      </c>
      <c r="N14" s="262">
        <v>5</v>
      </c>
      <c r="O14" s="286">
        <f>$O$5</f>
        <v>15000</v>
      </c>
      <c r="P14" s="264" t="s">
        <v>150</v>
      </c>
      <c r="Q14" s="285">
        <f t="shared" si="3"/>
        <v>1</v>
      </c>
      <c r="R14" s="262">
        <v>3</v>
      </c>
      <c r="S14" s="287">
        <f>$S$5</f>
        <v>14000</v>
      </c>
      <c r="T14" s="264" t="s">
        <v>150</v>
      </c>
      <c r="U14" s="285">
        <f t="shared" si="4"/>
        <v>1</v>
      </c>
      <c r="V14" s="276"/>
      <c r="X14" s="236"/>
    </row>
    <row r="15" spans="1:25" s="235" customFormat="1" ht="16.2" x14ac:dyDescent="0.3">
      <c r="B15" s="262">
        <v>12</v>
      </c>
      <c r="C15" s="284">
        <f>$C$5</f>
        <v>14500</v>
      </c>
      <c r="D15" s="264" t="s">
        <v>150</v>
      </c>
      <c r="E15" s="285">
        <f t="shared" si="0"/>
        <v>1</v>
      </c>
      <c r="F15" s="262">
        <v>9</v>
      </c>
      <c r="G15" s="286">
        <f>$G$5</f>
        <v>15500</v>
      </c>
      <c r="H15" s="264" t="s">
        <v>150</v>
      </c>
      <c r="I15" s="285">
        <f t="shared" si="1"/>
        <v>1</v>
      </c>
      <c r="J15" s="262">
        <v>6</v>
      </c>
      <c r="K15" s="286">
        <f>$K$5</f>
        <v>17000</v>
      </c>
      <c r="L15" s="264" t="s">
        <v>150</v>
      </c>
      <c r="M15" s="285">
        <f t="shared" si="2"/>
        <v>1</v>
      </c>
      <c r="N15" s="262">
        <v>4</v>
      </c>
      <c r="O15" s="286">
        <f>$O$5</f>
        <v>15000</v>
      </c>
      <c r="P15" s="264" t="s">
        <v>150</v>
      </c>
      <c r="Q15" s="285">
        <f t="shared" si="3"/>
        <v>1</v>
      </c>
      <c r="R15" s="262">
        <v>2</v>
      </c>
      <c r="S15" s="287">
        <f>$S$5</f>
        <v>14000</v>
      </c>
      <c r="T15" s="264" t="s">
        <v>152</v>
      </c>
      <c r="U15" s="285">
        <f t="shared" si="4"/>
        <v>0</v>
      </c>
      <c r="V15" s="276"/>
      <c r="X15" s="236"/>
    </row>
    <row r="16" spans="1:25" s="235" customFormat="1" ht="16.2" x14ac:dyDescent="0.3">
      <c r="A16" s="295"/>
      <c r="B16" s="262">
        <v>11</v>
      </c>
      <c r="C16" s="284">
        <f>$C$5</f>
        <v>14500</v>
      </c>
      <c r="D16" s="264" t="s">
        <v>150</v>
      </c>
      <c r="E16" s="285">
        <f t="shared" si="0"/>
        <v>1</v>
      </c>
      <c r="F16" s="262">
        <v>8</v>
      </c>
      <c r="G16" s="286">
        <f>$G$5</f>
        <v>15500</v>
      </c>
      <c r="H16" s="264" t="s">
        <v>150</v>
      </c>
      <c r="I16" s="285">
        <f t="shared" si="1"/>
        <v>1</v>
      </c>
      <c r="J16" s="296"/>
      <c r="K16" s="289"/>
      <c r="L16" s="290"/>
      <c r="M16" s="291"/>
      <c r="N16" s="296"/>
      <c r="O16" s="289"/>
      <c r="P16" s="290"/>
      <c r="Q16" s="285"/>
      <c r="R16" s="262">
        <v>1</v>
      </c>
      <c r="S16" s="287">
        <f>$S$5</f>
        <v>14000</v>
      </c>
      <c r="T16" s="264" t="s">
        <v>150</v>
      </c>
      <c r="U16" s="285">
        <f t="shared" si="4"/>
        <v>1</v>
      </c>
      <c r="V16" s="276"/>
      <c r="X16" s="236"/>
    </row>
    <row r="17" spans="1:26" s="297" customFormat="1" ht="16.2" x14ac:dyDescent="0.3">
      <c r="E17" s="298">
        <f>SUM(E7:E16)</f>
        <v>6</v>
      </c>
      <c r="F17" s="299"/>
      <c r="G17" s="299"/>
      <c r="H17" s="299"/>
      <c r="I17" s="298">
        <f>SUM(I7:I16)</f>
        <v>6</v>
      </c>
      <c r="J17" s="299"/>
      <c r="K17" s="299"/>
      <c r="L17" s="299"/>
      <c r="M17" s="298">
        <f>SUM(M7:M16)</f>
        <v>5</v>
      </c>
      <c r="N17" s="299"/>
      <c r="O17" s="299"/>
      <c r="P17" s="299"/>
      <c r="Q17" s="298">
        <f>SUM(Q7:Q16)</f>
        <v>4</v>
      </c>
      <c r="R17" s="299"/>
      <c r="S17" s="299"/>
      <c r="T17" s="299"/>
      <c r="U17" s="298">
        <f>SUM(U7:U16)</f>
        <v>5</v>
      </c>
      <c r="V17" s="299"/>
      <c r="W17" s="299"/>
      <c r="X17" s="299"/>
      <c r="Y17" s="298">
        <f>SUM(Y7:Y16)</f>
        <v>1</v>
      </c>
    </row>
    <row r="18" spans="1:26" s="300" customFormat="1" ht="16.2" x14ac:dyDescent="0.3">
      <c r="A18" s="234" t="s">
        <v>153</v>
      </c>
      <c r="E18" s="301">
        <f>$C5*E$17</f>
        <v>87000</v>
      </c>
      <c r="F18" s="302"/>
      <c r="G18" s="234" t="s">
        <v>154</v>
      </c>
      <c r="H18" s="302"/>
      <c r="I18" s="301">
        <f>$G5*I$17</f>
        <v>93000</v>
      </c>
      <c r="J18" s="302"/>
      <c r="K18" s="302"/>
      <c r="L18" s="302"/>
      <c r="M18" s="301">
        <f>$K5*SUM(M$10:M$16)+18000*(M7+M8)</f>
        <v>87000</v>
      </c>
      <c r="N18" s="302"/>
      <c r="O18" s="234" t="s">
        <v>155</v>
      </c>
      <c r="P18" s="302"/>
      <c r="Q18" s="301">
        <f>$G5*Q$17</f>
        <v>62000</v>
      </c>
      <c r="R18" s="302"/>
      <c r="S18" s="302"/>
      <c r="T18" s="302"/>
      <c r="U18" s="301">
        <f>$S5*U$17</f>
        <v>70000</v>
      </c>
      <c r="V18" s="302"/>
      <c r="W18" s="302"/>
      <c r="X18" s="302"/>
      <c r="Y18" s="301">
        <f>$W5*Y$17</f>
        <v>17000</v>
      </c>
      <c r="Z18" s="303"/>
    </row>
    <row r="19" spans="1:26" s="235" customFormat="1" ht="16.2" x14ac:dyDescent="0.3">
      <c r="A19" s="304" t="s">
        <v>156</v>
      </c>
      <c r="B19" s="305"/>
      <c r="C19" s="306">
        <f>SUM(E17:Y17)</f>
        <v>27</v>
      </c>
      <c r="D19" s="236"/>
      <c r="G19" s="304" t="s">
        <v>157</v>
      </c>
      <c r="H19" s="307"/>
      <c r="I19" s="307"/>
      <c r="J19" s="305"/>
      <c r="K19" s="306">
        <v>29</v>
      </c>
      <c r="L19" s="236"/>
      <c r="O19" s="304" t="s">
        <v>157</v>
      </c>
      <c r="P19" s="307"/>
      <c r="Q19" s="307"/>
      <c r="R19" s="305"/>
      <c r="S19" s="306">
        <f>29-13</f>
        <v>16</v>
      </c>
      <c r="T19" s="236"/>
      <c r="X19" s="236"/>
    </row>
    <row r="20" spans="1:26" s="235" customFormat="1" ht="16.2" x14ac:dyDescent="0.3">
      <c r="A20" s="308" t="s">
        <v>158</v>
      </c>
      <c r="B20" s="309"/>
      <c r="C20" s="310">
        <f>SUM(E18:Y18)</f>
        <v>416000</v>
      </c>
      <c r="D20" s="236"/>
      <c r="G20" s="308" t="s">
        <v>158</v>
      </c>
      <c r="H20" s="311"/>
      <c r="I20" s="311"/>
      <c r="J20" s="309"/>
      <c r="K20" s="310">
        <v>445000</v>
      </c>
      <c r="O20" s="308" t="s">
        <v>158</v>
      </c>
      <c r="P20" s="311"/>
      <c r="Q20" s="311"/>
      <c r="R20" s="309"/>
      <c r="S20" s="310">
        <v>250000</v>
      </c>
      <c r="T20" s="236"/>
      <c r="X20" s="236"/>
    </row>
    <row r="21" spans="1:26" s="235" customFormat="1" ht="16.2" x14ac:dyDescent="0.3">
      <c r="A21" s="312" t="s">
        <v>159</v>
      </c>
      <c r="B21" s="313"/>
      <c r="C21" s="314">
        <f>C20*12</f>
        <v>4992000</v>
      </c>
      <c r="D21" s="236"/>
      <c r="G21" s="312" t="s">
        <v>159</v>
      </c>
      <c r="H21" s="315"/>
      <c r="I21" s="315"/>
      <c r="J21" s="313"/>
      <c r="K21" s="314">
        <f>K20*12</f>
        <v>5340000</v>
      </c>
      <c r="O21" s="312" t="s">
        <v>159</v>
      </c>
      <c r="P21" s="315"/>
      <c r="Q21" s="315"/>
      <c r="R21" s="313"/>
      <c r="S21" s="314">
        <f>S20*12</f>
        <v>3000000</v>
      </c>
      <c r="T21" s="236"/>
      <c r="X21" s="236"/>
    </row>
    <row r="22" spans="1:26" s="235" customFormat="1" ht="16.2" x14ac:dyDescent="0.3">
      <c r="A22" s="304" t="s">
        <v>160</v>
      </c>
      <c r="B22" s="305"/>
      <c r="C22" s="316">
        <v>69</v>
      </c>
      <c r="D22" s="236"/>
      <c r="G22" s="304" t="s">
        <v>160</v>
      </c>
      <c r="H22" s="307"/>
      <c r="I22" s="307"/>
      <c r="J22" s="305"/>
      <c r="K22" s="316">
        <v>69</v>
      </c>
      <c r="O22" s="304" t="s">
        <v>160</v>
      </c>
      <c r="P22" s="307"/>
      <c r="Q22" s="307"/>
      <c r="R22" s="305"/>
      <c r="S22" s="316">
        <v>69</v>
      </c>
      <c r="T22" s="236"/>
      <c r="X22" s="236"/>
    </row>
    <row r="23" spans="1:26" ht="16.2" x14ac:dyDescent="0.3">
      <c r="C23" s="317"/>
      <c r="O23" s="235"/>
      <c r="P23" s="236"/>
      <c r="Q23" s="235"/>
      <c r="R23" s="235"/>
      <c r="S23" s="235"/>
      <c r="T23" s="236"/>
      <c r="U23" s="235"/>
      <c r="V23" s="235"/>
      <c r="W23" s="235"/>
      <c r="X23" s="236"/>
      <c r="Y23" s="235"/>
    </row>
    <row r="24" spans="1:26" s="235" customFormat="1" ht="16.2" x14ac:dyDescent="0.3">
      <c r="A24" s="234" t="s">
        <v>161</v>
      </c>
      <c r="C24" s="318"/>
      <c r="D24" s="236"/>
      <c r="P24" s="236"/>
      <c r="T24" s="236"/>
      <c r="X24" s="236"/>
      <c r="Y24" s="232"/>
    </row>
    <row r="25" spans="1:26" s="235" customFormat="1" ht="16.2" x14ac:dyDescent="0.3">
      <c r="A25" s="304" t="s">
        <v>162</v>
      </c>
      <c r="B25" s="305"/>
      <c r="C25" s="319" t="s">
        <v>163</v>
      </c>
      <c r="D25" s="236"/>
      <c r="P25" s="236"/>
      <c r="T25" s="236"/>
      <c r="X25" s="236"/>
    </row>
    <row r="26" spans="1:26" s="235" customFormat="1" ht="16.2" x14ac:dyDescent="0.3">
      <c r="A26" s="320" t="s">
        <v>164</v>
      </c>
      <c r="B26" s="321"/>
      <c r="C26" s="322">
        <f>C21</f>
        <v>4992000</v>
      </c>
      <c r="D26" s="236"/>
      <c r="P26" s="236"/>
      <c r="T26" s="236"/>
      <c r="X26" s="236"/>
    </row>
    <row r="27" spans="1:26" s="235" customFormat="1" ht="16.2" x14ac:dyDescent="0.3">
      <c r="A27" s="320" t="s">
        <v>165</v>
      </c>
      <c r="B27" s="321"/>
      <c r="C27" s="322">
        <f>C26*0.4</f>
        <v>1996800</v>
      </c>
      <c r="D27" s="323" t="s">
        <v>166</v>
      </c>
      <c r="H27" s="236"/>
      <c r="L27" s="236"/>
      <c r="P27" s="236"/>
      <c r="T27" s="236"/>
      <c r="X27" s="236"/>
    </row>
    <row r="28" spans="1:26" s="235" customFormat="1" ht="16.2" x14ac:dyDescent="0.3">
      <c r="A28" s="320" t="s">
        <v>167</v>
      </c>
      <c r="B28" s="321"/>
      <c r="C28" s="322">
        <f>C26*0.6</f>
        <v>2995200</v>
      </c>
      <c r="D28" s="323" t="s">
        <v>168</v>
      </c>
      <c r="H28" s="236"/>
      <c r="L28" s="236"/>
      <c r="P28" s="236"/>
      <c r="T28" s="236"/>
      <c r="X28" s="236"/>
    </row>
    <row r="29" spans="1:26" s="235" customFormat="1" ht="16.2" x14ac:dyDescent="0.3">
      <c r="A29" s="324"/>
      <c r="C29" s="325"/>
      <c r="D29" s="236"/>
      <c r="H29" s="236"/>
      <c r="L29" s="236"/>
      <c r="P29" s="236"/>
      <c r="T29" s="236"/>
      <c r="X29" s="236"/>
    </row>
    <row r="30" spans="1:26" x14ac:dyDescent="0.3">
      <c r="A30" s="326"/>
      <c r="C30" s="327"/>
    </row>
    <row r="31" spans="1:26" x14ac:dyDescent="0.3">
      <c r="A31" s="328" t="s">
        <v>162</v>
      </c>
      <c r="B31" s="329"/>
      <c r="C31" s="330" t="s">
        <v>163</v>
      </c>
      <c r="G31" s="331" t="s">
        <v>169</v>
      </c>
      <c r="H31" s="332"/>
      <c r="I31" s="317"/>
      <c r="J31" s="317"/>
      <c r="K31" s="331" t="s">
        <v>170</v>
      </c>
      <c r="L31" s="332"/>
      <c r="M31" s="317"/>
      <c r="N31" s="317"/>
      <c r="O31" s="331" t="s">
        <v>171</v>
      </c>
      <c r="S31" s="331" t="s">
        <v>172</v>
      </c>
    </row>
    <row r="32" spans="1:26" x14ac:dyDescent="0.3">
      <c r="A32" s="333" t="s">
        <v>173</v>
      </c>
      <c r="B32" s="334"/>
      <c r="C32" s="335">
        <f>734400*1.1</f>
        <v>807840.00000000012</v>
      </c>
      <c r="D32" s="336"/>
      <c r="E32" s="337"/>
      <c r="F32" s="337"/>
      <c r="G32" s="335">
        <f>C21-C32</f>
        <v>4184160</v>
      </c>
      <c r="H32" s="336"/>
      <c r="I32" s="337"/>
      <c r="J32" s="337"/>
      <c r="K32" s="338">
        <f>(G32*20-($C$37+($C$38+$C$39+$C$40+$C$41+$C$42)*2))/12/20</f>
        <v>70346.666666666657</v>
      </c>
      <c r="L32" s="336"/>
      <c r="M32" s="337"/>
      <c r="N32" s="337"/>
      <c r="O32" s="335">
        <f>(K32-$C$20)/$C$19/12</f>
        <v>-1066.8312757201647</v>
      </c>
      <c r="P32" s="339" t="s">
        <v>174</v>
      </c>
      <c r="S32" s="335" t="e">
        <f>K32/#REF!/12</f>
        <v>#REF!</v>
      </c>
    </row>
    <row r="33" spans="1:19" x14ac:dyDescent="0.3">
      <c r="A33" s="333" t="s">
        <v>175</v>
      </c>
      <c r="B33" s="334"/>
      <c r="C33" s="335">
        <f>438000*1.1</f>
        <v>481800.00000000006</v>
      </c>
      <c r="D33" s="336"/>
      <c r="E33" s="337"/>
      <c r="F33" s="337"/>
      <c r="G33" s="335">
        <f>C21-C33</f>
        <v>4510200</v>
      </c>
      <c r="H33" s="336"/>
      <c r="I33" s="337"/>
      <c r="J33" s="337"/>
      <c r="K33" s="338">
        <f t="shared" ref="K33:K34" si="5">(G33*20-($C$37+($C$38+$C$39+$C$40+$C$41+$C$42)*2))/12/20</f>
        <v>97516.666666666657</v>
      </c>
      <c r="L33" s="336"/>
      <c r="M33" s="337"/>
      <c r="N33" s="337"/>
      <c r="O33" s="335">
        <f>(K33-$C$20)/$C$19/12</f>
        <v>-982.97325102880677</v>
      </c>
      <c r="S33" s="335" t="e">
        <f>K33/#REF!/12</f>
        <v>#REF!</v>
      </c>
    </row>
    <row r="34" spans="1:19" x14ac:dyDescent="0.3">
      <c r="A34" s="333" t="s">
        <v>176</v>
      </c>
      <c r="B34" s="334"/>
      <c r="C34" s="335">
        <f>316000*1.1</f>
        <v>347600</v>
      </c>
      <c r="D34" s="336"/>
      <c r="E34" s="337"/>
      <c r="F34" s="337"/>
      <c r="G34" s="335">
        <f>C21-C34</f>
        <v>4644400</v>
      </c>
      <c r="H34" s="336"/>
      <c r="I34" s="337"/>
      <c r="J34" s="337"/>
      <c r="K34" s="338">
        <f t="shared" si="5"/>
        <v>108700</v>
      </c>
      <c r="L34" s="336"/>
      <c r="M34" s="337"/>
      <c r="N34" s="337"/>
      <c r="O34" s="335">
        <f>(K34-$C$20)/$C$19/12</f>
        <v>-948.45679012345681</v>
      </c>
      <c r="S34" s="335" t="e">
        <f>K34/#REF!/12</f>
        <v>#REF!</v>
      </c>
    </row>
    <row r="36" spans="1:19" x14ac:dyDescent="0.3">
      <c r="A36" s="328" t="s">
        <v>162</v>
      </c>
      <c r="B36" s="329"/>
      <c r="C36" s="330" t="s">
        <v>177</v>
      </c>
    </row>
    <row r="37" spans="1:19" x14ac:dyDescent="0.3">
      <c r="A37" s="333" t="s">
        <v>178</v>
      </c>
      <c r="B37" s="334"/>
      <c r="C37" s="335">
        <v>50000000</v>
      </c>
      <c r="D37" s="339" t="s">
        <v>179</v>
      </c>
    </row>
    <row r="38" spans="1:19" x14ac:dyDescent="0.3">
      <c r="A38" s="333" t="s">
        <v>180</v>
      </c>
      <c r="B38" s="334"/>
      <c r="C38" s="335">
        <v>3400000</v>
      </c>
      <c r="D38" s="339" t="s">
        <v>181</v>
      </c>
    </row>
    <row r="39" spans="1:19" x14ac:dyDescent="0.3">
      <c r="A39" s="333" t="s">
        <v>182</v>
      </c>
      <c r="B39" s="334"/>
      <c r="C39" s="335">
        <v>5000000</v>
      </c>
      <c r="D39" s="339" t="s">
        <v>181</v>
      </c>
    </row>
    <row r="40" spans="1:19" x14ac:dyDescent="0.3">
      <c r="C40" s="337"/>
    </row>
    <row r="41" spans="1:19" x14ac:dyDescent="0.3">
      <c r="C41" s="337"/>
    </row>
    <row r="42" spans="1:19" x14ac:dyDescent="0.3">
      <c r="C42" s="337"/>
    </row>
    <row r="43" spans="1:19" x14ac:dyDescent="0.3">
      <c r="C43" s="337"/>
    </row>
  </sheetData>
  <mergeCells count="12">
    <mergeCell ref="V6:X6"/>
    <mergeCell ref="B4:D4"/>
    <mergeCell ref="F4:H4"/>
    <mergeCell ref="J4:L4"/>
    <mergeCell ref="N4:P4"/>
    <mergeCell ref="R4:T4"/>
    <mergeCell ref="V4:X4"/>
    <mergeCell ref="B6:D6"/>
    <mergeCell ref="F6:H6"/>
    <mergeCell ref="J6:L6"/>
    <mergeCell ref="N6:P6"/>
    <mergeCell ref="R6:T6"/>
  </mergeCells>
  <phoneticPr fontId="1"/>
  <conditionalFormatting sqref="D10:D16">
    <cfRule type="expression" dxfId="11" priority="11">
      <formula>$D10="×"</formula>
    </cfRule>
    <cfRule type="expression" dxfId="10" priority="12">
      <formula>$D10="○"</formula>
    </cfRule>
  </conditionalFormatting>
  <conditionalFormatting sqref="H10:H16">
    <cfRule type="expression" dxfId="9" priority="9">
      <formula>$H10="〇"</formula>
    </cfRule>
    <cfRule type="expression" dxfId="8" priority="10">
      <formula>$H10="×"</formula>
    </cfRule>
  </conditionalFormatting>
  <conditionalFormatting sqref="L7:L15">
    <cfRule type="expression" dxfId="7" priority="7">
      <formula>$L7="×"</formula>
    </cfRule>
    <cfRule type="expression" dxfId="6" priority="8">
      <formula>$L7="〇"</formula>
    </cfRule>
  </conditionalFormatting>
  <conditionalFormatting sqref="P10:P15">
    <cfRule type="expression" dxfId="5" priority="5">
      <formula>$P10="×"</formula>
    </cfRule>
    <cfRule type="expression" dxfId="4" priority="6">
      <formula>$P10="〇"</formula>
    </cfRule>
  </conditionalFormatting>
  <conditionalFormatting sqref="T10:T16">
    <cfRule type="expression" dxfId="3" priority="3">
      <formula>$T10="×"</formula>
    </cfRule>
    <cfRule type="expression" dxfId="2" priority="4">
      <formula>$T10="〇"</formula>
    </cfRule>
  </conditionalFormatting>
  <conditionalFormatting sqref="X7">
    <cfRule type="expression" dxfId="1" priority="1">
      <formula>$T7="×"</formula>
    </cfRule>
    <cfRule type="expression" dxfId="0" priority="2">
      <formula>$T7="〇"</formula>
    </cfRule>
  </conditionalFormatting>
  <dataValidations count="1">
    <dataValidation type="list" allowBlank="1" showInputMessage="1" showErrorMessage="1" sqref="D10:D12 D14:D16 H10:H12 H14:H16 L7:L8 L10:L11 L14:L15 P10:P11 P14:P15 T10:T12 T14:T16 X7" xr:uid="{41BFE852-DDC3-415D-A26E-4C97C8B943F6}">
      <formula1>"○,×"</formula1>
    </dataValidation>
  </dataValidations>
  <pageMargins left="0.7" right="0.7" top="0.75" bottom="0.75" header="0.3" footer="0.3"/>
  <pageSetup paperSize="9" scale="83"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00"/>
    <pageSetUpPr fitToPage="1"/>
  </sheetPr>
  <dimension ref="B2:N21"/>
  <sheetViews>
    <sheetView showGridLines="0" zoomScale="85" zoomScaleNormal="85" workbookViewId="0">
      <selection activeCell="E1" sqref="E1:E1048576"/>
    </sheetView>
  </sheetViews>
  <sheetFormatPr defaultColWidth="2.6328125" defaultRowHeight="15" x14ac:dyDescent="0.3"/>
  <cols>
    <col min="1" max="1" width="2.6328125" customWidth="1"/>
    <col min="2" max="2" width="3" style="4" customWidth="1"/>
    <col min="3" max="3" width="9.6328125" style="4" customWidth="1"/>
    <col min="4" max="4" width="7.6328125" style="4" customWidth="1"/>
    <col min="5" max="6" width="32.6328125" customWidth="1"/>
  </cols>
  <sheetData>
    <row r="2" spans="2:14" ht="15.6" thickBot="1" x14ac:dyDescent="0.35"/>
    <row r="3" spans="2:14" ht="18" customHeight="1" x14ac:dyDescent="0.3">
      <c r="B3" s="21"/>
      <c r="C3" s="22"/>
      <c r="D3" s="22"/>
      <c r="E3" s="41" t="s">
        <v>37</v>
      </c>
      <c r="F3" s="43" t="s">
        <v>38</v>
      </c>
      <c r="I3" s="39"/>
      <c r="K3" s="39"/>
      <c r="L3" s="39"/>
      <c r="M3" s="39"/>
      <c r="N3" s="39"/>
    </row>
    <row r="4" spans="2:14" ht="18" customHeight="1" x14ac:dyDescent="0.3">
      <c r="B4" s="23"/>
      <c r="C4" s="24"/>
      <c r="D4" s="24"/>
      <c r="E4" s="42" t="s">
        <v>36</v>
      </c>
      <c r="F4" s="44" t="s">
        <v>39</v>
      </c>
      <c r="I4" s="39"/>
      <c r="J4" s="39"/>
      <c r="K4" s="39"/>
      <c r="L4" s="39"/>
      <c r="M4" s="39"/>
      <c r="N4" s="39"/>
    </row>
    <row r="5" spans="2:14" s="38" customFormat="1" ht="45.6" thickBot="1" x14ac:dyDescent="0.35">
      <c r="B5" s="23"/>
      <c r="C5" s="24"/>
      <c r="D5" s="45" t="s">
        <v>41</v>
      </c>
      <c r="E5" s="50" t="s">
        <v>42</v>
      </c>
      <c r="F5" s="51" t="s">
        <v>47</v>
      </c>
      <c r="I5" s="39"/>
      <c r="J5" s="39"/>
      <c r="K5" s="39"/>
      <c r="L5" s="39"/>
      <c r="M5" s="39"/>
      <c r="N5" s="39"/>
    </row>
    <row r="6" spans="2:14" ht="48" customHeight="1" thickTop="1" x14ac:dyDescent="0.3">
      <c r="B6" s="48" t="s">
        <v>10</v>
      </c>
      <c r="C6" s="49" t="s">
        <v>55</v>
      </c>
      <c r="D6" s="46" t="s">
        <v>45</v>
      </c>
      <c r="E6" s="52" t="s">
        <v>48</v>
      </c>
      <c r="F6" s="53" t="s">
        <v>52</v>
      </c>
      <c r="M6" s="39"/>
      <c r="N6" s="39"/>
    </row>
    <row r="7" spans="2:14" ht="45.6" thickBot="1" x14ac:dyDescent="0.35">
      <c r="B7" s="23"/>
      <c r="C7" s="24"/>
      <c r="D7" s="47" t="s">
        <v>46</v>
      </c>
      <c r="E7" s="54" t="s">
        <v>50</v>
      </c>
      <c r="F7" s="55" t="s">
        <v>54</v>
      </c>
      <c r="M7" s="39"/>
      <c r="N7" s="39"/>
    </row>
    <row r="8" spans="2:14" x14ac:dyDescent="0.3">
      <c r="B8" s="15"/>
      <c r="C8" s="15"/>
      <c r="D8" s="25"/>
      <c r="E8" s="26"/>
      <c r="F8" s="15"/>
      <c r="H8" s="39" t="s">
        <v>24</v>
      </c>
      <c r="M8" s="39"/>
      <c r="N8" s="39"/>
    </row>
    <row r="9" spans="2:14" x14ac:dyDescent="0.3">
      <c r="E9" s="27"/>
      <c r="F9" s="4"/>
      <c r="H9" s="39" t="s">
        <v>27</v>
      </c>
      <c r="M9" s="39"/>
      <c r="N9" s="39"/>
    </row>
    <row r="10" spans="2:14" x14ac:dyDescent="0.3">
      <c r="E10" s="4"/>
      <c r="F10" s="4"/>
      <c r="H10" s="39" t="s">
        <v>40</v>
      </c>
      <c r="M10" s="39"/>
      <c r="N10" s="39"/>
    </row>
    <row r="11" spans="2:14" x14ac:dyDescent="0.3">
      <c r="E11" s="4"/>
      <c r="F11" s="4"/>
      <c r="H11" s="39" t="s">
        <v>25</v>
      </c>
      <c r="I11" s="39"/>
      <c r="J11" s="39"/>
      <c r="K11" s="39"/>
      <c r="L11" s="39"/>
      <c r="M11" s="39"/>
      <c r="N11" s="39"/>
    </row>
    <row r="12" spans="2:14" ht="16.2" x14ac:dyDescent="0.3">
      <c r="E12" s="28"/>
      <c r="H12" s="40" t="s">
        <v>44</v>
      </c>
      <c r="I12" s="40"/>
      <c r="J12" s="40"/>
      <c r="K12" s="40"/>
      <c r="L12" s="39"/>
      <c r="M12" s="39"/>
      <c r="N12" s="39"/>
    </row>
    <row r="13" spans="2:14" ht="16.2" x14ac:dyDescent="0.3">
      <c r="E13" s="29"/>
      <c r="H13" s="40" t="s">
        <v>26</v>
      </c>
      <c r="I13" s="40"/>
      <c r="J13" s="40"/>
      <c r="K13" s="40"/>
      <c r="L13" s="39"/>
      <c r="M13" s="39"/>
      <c r="N13" s="39"/>
    </row>
    <row r="14" spans="2:14" ht="16.2" x14ac:dyDescent="0.3">
      <c r="E14" s="29"/>
      <c r="H14" s="40" t="s">
        <v>49</v>
      </c>
      <c r="I14" s="40"/>
      <c r="J14" s="40"/>
      <c r="K14" s="40"/>
      <c r="L14" s="39"/>
      <c r="M14" s="39"/>
      <c r="N14" s="39"/>
    </row>
    <row r="15" spans="2:14" x14ac:dyDescent="0.3">
      <c r="E15" s="29"/>
      <c r="H15" s="39"/>
      <c r="I15" s="39"/>
      <c r="J15" s="39"/>
      <c r="K15" s="39"/>
      <c r="L15" s="39"/>
      <c r="M15" s="39"/>
      <c r="N15" s="39"/>
    </row>
    <row r="16" spans="2:14" x14ac:dyDescent="0.3">
      <c r="E16" s="29"/>
      <c r="H16" s="39" t="s">
        <v>29</v>
      </c>
      <c r="I16" s="39"/>
      <c r="J16" s="39"/>
      <c r="K16" s="39"/>
      <c r="L16" s="39"/>
      <c r="M16" s="39"/>
      <c r="N16" s="39"/>
    </row>
    <row r="17" spans="6:14" x14ac:dyDescent="0.3">
      <c r="H17" s="39" t="s">
        <v>43</v>
      </c>
      <c r="I17" s="39"/>
      <c r="J17" s="39"/>
      <c r="K17" s="39"/>
      <c r="L17" s="39"/>
      <c r="M17" s="39"/>
      <c r="N17" s="39"/>
    </row>
    <row r="18" spans="6:14" x14ac:dyDescent="0.3">
      <c r="H18" s="39" t="s">
        <v>25</v>
      </c>
      <c r="I18" s="39"/>
      <c r="J18" s="39"/>
      <c r="K18" s="39"/>
      <c r="L18" s="39"/>
    </row>
    <row r="19" spans="6:14" x14ac:dyDescent="0.3">
      <c r="F19" s="14"/>
      <c r="H19" s="39" t="s">
        <v>51</v>
      </c>
      <c r="I19" s="39"/>
      <c r="J19" s="39"/>
      <c r="K19" s="39"/>
      <c r="L19" s="39"/>
    </row>
    <row r="20" spans="6:14" x14ac:dyDescent="0.3">
      <c r="H20" s="39" t="s">
        <v>26</v>
      </c>
      <c r="I20" s="39"/>
      <c r="J20" s="39"/>
      <c r="K20" s="39"/>
      <c r="L20" s="39"/>
    </row>
    <row r="21" spans="6:14" x14ac:dyDescent="0.3">
      <c r="H21" s="39" t="s">
        <v>53</v>
      </c>
      <c r="I21" s="39"/>
      <c r="J21" s="39"/>
      <c r="K21" s="39"/>
      <c r="L21" s="39"/>
    </row>
  </sheetData>
  <phoneticPr fontId="1"/>
  <printOptions horizontalCentered="1" verticalCentered="1"/>
  <pageMargins left="0" right="0" top="0.39370078740157483" bottom="0" header="0.39370078740157483" footer="0"/>
  <pageSetup paperSize="9" orientation="landscape" horizontalDpi="4294967293" verticalDpi="0" r:id="rId1"/>
  <headerFooter>
    <oddHeader>&amp;C&amp;"Meiryo UI,太字"&amp;14&amp;A</oddHead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A6FF69-F692-48F0-A8D7-FA39B118E9FE}">
  <sheetPr>
    <tabColor rgb="FFFFFF00"/>
    <pageSetUpPr fitToPage="1"/>
  </sheetPr>
  <dimension ref="B2:N24"/>
  <sheetViews>
    <sheetView showGridLines="0" topLeftCell="A2" zoomScale="85" zoomScaleNormal="85" workbookViewId="0">
      <selection activeCell="D22" sqref="D22"/>
    </sheetView>
  </sheetViews>
  <sheetFormatPr defaultColWidth="2.6328125" defaultRowHeight="15" x14ac:dyDescent="0.3"/>
  <cols>
    <col min="1" max="1" width="2.6328125" style="38" customWidth="1"/>
    <col min="2" max="2" width="3" style="4" customWidth="1"/>
    <col min="3" max="3" width="5.08984375" style="4" bestFit="1" customWidth="1"/>
    <col min="4" max="4" width="7.6328125" style="4" customWidth="1"/>
    <col min="5" max="6" width="32.6328125" style="38" customWidth="1"/>
    <col min="7" max="16384" width="2.6328125" style="38"/>
  </cols>
  <sheetData>
    <row r="2" spans="2:14" ht="15.6" thickBot="1" x14ac:dyDescent="0.35"/>
    <row r="3" spans="2:14" ht="18" customHeight="1" x14ac:dyDescent="0.3">
      <c r="B3" s="21"/>
      <c r="C3" s="22"/>
      <c r="D3" s="22"/>
      <c r="E3" s="41" t="s">
        <v>37</v>
      </c>
      <c r="F3" s="43" t="s">
        <v>38</v>
      </c>
      <c r="I3" s="39"/>
      <c r="K3" s="39"/>
      <c r="L3" s="39"/>
      <c r="M3" s="39"/>
      <c r="N3" s="39"/>
    </row>
    <row r="4" spans="2:14" ht="30.6" thickBot="1" x14ac:dyDescent="0.35">
      <c r="B4" s="23"/>
      <c r="C4" s="24"/>
      <c r="D4" s="24"/>
      <c r="E4" s="68" t="s">
        <v>85</v>
      </c>
      <c r="F4" s="69" t="s">
        <v>97</v>
      </c>
      <c r="I4" s="39"/>
      <c r="J4" s="39"/>
      <c r="K4" s="39"/>
      <c r="L4" s="39"/>
      <c r="M4" s="39"/>
      <c r="N4" s="39"/>
    </row>
    <row r="5" spans="2:14" ht="45.6" thickTop="1" x14ac:dyDescent="0.3">
      <c r="B5" s="48" t="s">
        <v>9</v>
      </c>
      <c r="C5" s="49" t="s">
        <v>12</v>
      </c>
      <c r="D5" s="46" t="s">
        <v>45</v>
      </c>
      <c r="E5" s="52" t="s">
        <v>95</v>
      </c>
      <c r="F5" s="53" t="s">
        <v>96</v>
      </c>
      <c r="M5" s="39"/>
      <c r="N5" s="39"/>
    </row>
    <row r="6" spans="2:14" ht="60.6" thickBot="1" x14ac:dyDescent="0.35">
      <c r="B6" s="23"/>
      <c r="C6" s="24"/>
      <c r="D6" s="47" t="s">
        <v>46</v>
      </c>
      <c r="E6" s="54" t="s">
        <v>87</v>
      </c>
      <c r="F6" s="55" t="s">
        <v>98</v>
      </c>
      <c r="M6" s="39"/>
      <c r="N6" s="39"/>
    </row>
    <row r="7" spans="2:14" ht="30.6" thickTop="1" x14ac:dyDescent="0.3">
      <c r="B7" s="48" t="s">
        <v>10</v>
      </c>
      <c r="C7" s="49" t="s">
        <v>8</v>
      </c>
      <c r="D7" s="46" t="s">
        <v>45</v>
      </c>
      <c r="E7" s="52" t="s">
        <v>92</v>
      </c>
      <c r="F7" s="53" t="s">
        <v>89</v>
      </c>
      <c r="M7" s="39"/>
      <c r="N7" s="39"/>
    </row>
    <row r="8" spans="2:14" ht="45.6" thickBot="1" x14ac:dyDescent="0.35">
      <c r="B8" s="23"/>
      <c r="C8" s="24"/>
      <c r="D8" s="47" t="s">
        <v>46</v>
      </c>
      <c r="E8" s="54" t="s">
        <v>91</v>
      </c>
      <c r="F8" s="55" t="s">
        <v>90</v>
      </c>
      <c r="M8" s="39"/>
      <c r="N8" s="39"/>
    </row>
    <row r="9" spans="2:14" ht="30.6" thickTop="1" x14ac:dyDescent="0.3">
      <c r="B9" s="48" t="s">
        <v>11</v>
      </c>
      <c r="C9" s="49" t="s">
        <v>99</v>
      </c>
      <c r="D9" s="46" t="s">
        <v>45</v>
      </c>
      <c r="E9" s="52" t="s">
        <v>86</v>
      </c>
      <c r="F9" s="53" t="s">
        <v>93</v>
      </c>
      <c r="M9" s="39"/>
      <c r="N9" s="39"/>
    </row>
    <row r="10" spans="2:14" ht="30.6" thickBot="1" x14ac:dyDescent="0.35">
      <c r="B10" s="23"/>
      <c r="C10" s="24"/>
      <c r="D10" s="47" t="s">
        <v>46</v>
      </c>
      <c r="E10" s="54" t="s">
        <v>94</v>
      </c>
      <c r="F10" s="55" t="s">
        <v>88</v>
      </c>
      <c r="M10" s="39"/>
      <c r="N10" s="39"/>
    </row>
    <row r="11" spans="2:14" x14ac:dyDescent="0.3">
      <c r="B11" s="15"/>
      <c r="C11" s="15"/>
      <c r="D11" s="25"/>
      <c r="E11" s="26"/>
      <c r="F11" s="15"/>
      <c r="H11" s="39"/>
      <c r="M11" s="39"/>
      <c r="N11" s="39"/>
    </row>
    <row r="12" spans="2:14" x14ac:dyDescent="0.3">
      <c r="F12" s="4"/>
      <c r="H12" s="39"/>
      <c r="M12" s="39"/>
      <c r="N12" s="39"/>
    </row>
    <row r="13" spans="2:14" x14ac:dyDescent="0.3">
      <c r="E13" s="4"/>
      <c r="F13" s="4"/>
      <c r="H13" s="39"/>
      <c r="M13" s="39"/>
      <c r="N13" s="39"/>
    </row>
    <row r="14" spans="2:14" x14ac:dyDescent="0.3">
      <c r="E14" s="4"/>
      <c r="F14" s="4"/>
      <c r="H14" s="39"/>
      <c r="I14" s="39"/>
      <c r="J14" s="39"/>
      <c r="K14" s="39"/>
      <c r="L14" s="39"/>
      <c r="M14" s="39"/>
      <c r="N14" s="39"/>
    </row>
    <row r="15" spans="2:14" ht="16.2" x14ac:dyDescent="0.3">
      <c r="E15" s="28"/>
      <c r="H15" s="40"/>
      <c r="I15" s="40"/>
      <c r="J15" s="40"/>
      <c r="K15" s="40"/>
      <c r="L15" s="39"/>
      <c r="M15" s="39"/>
      <c r="N15" s="39"/>
    </row>
    <row r="16" spans="2:14" ht="16.2" x14ac:dyDescent="0.3">
      <c r="E16" s="35"/>
      <c r="H16" s="40"/>
      <c r="I16" s="40"/>
      <c r="J16" s="40"/>
      <c r="K16" s="40"/>
      <c r="L16" s="39"/>
      <c r="M16" s="39"/>
      <c r="N16" s="39"/>
    </row>
    <row r="17" spans="5:14" ht="16.2" x14ac:dyDescent="0.3">
      <c r="E17" s="35"/>
      <c r="H17" s="40"/>
      <c r="I17" s="40"/>
      <c r="J17" s="40"/>
      <c r="K17" s="40"/>
      <c r="L17" s="39"/>
      <c r="M17" s="39"/>
      <c r="N17" s="39"/>
    </row>
    <row r="18" spans="5:14" x14ac:dyDescent="0.3">
      <c r="E18" s="35"/>
      <c r="H18" s="39"/>
      <c r="I18" s="39"/>
      <c r="J18" s="39"/>
      <c r="K18" s="39"/>
      <c r="L18" s="39"/>
      <c r="M18" s="39"/>
      <c r="N18" s="39"/>
    </row>
    <row r="19" spans="5:14" x14ac:dyDescent="0.3">
      <c r="E19" s="35"/>
      <c r="H19" s="39"/>
      <c r="I19" s="39"/>
      <c r="J19" s="39"/>
      <c r="K19" s="39"/>
      <c r="L19" s="39"/>
      <c r="M19" s="39"/>
      <c r="N19" s="39"/>
    </row>
    <row r="20" spans="5:14" x14ac:dyDescent="0.3">
      <c r="H20" s="39"/>
      <c r="I20" s="39"/>
      <c r="J20" s="39"/>
      <c r="K20" s="39"/>
      <c r="L20" s="39"/>
      <c r="M20" s="39"/>
      <c r="N20" s="39"/>
    </row>
    <row r="21" spans="5:14" x14ac:dyDescent="0.3">
      <c r="H21" s="39"/>
      <c r="I21" s="39"/>
      <c r="J21" s="39"/>
      <c r="K21" s="39"/>
      <c r="L21" s="39"/>
    </row>
    <row r="22" spans="5:14" x14ac:dyDescent="0.3">
      <c r="F22" s="14"/>
      <c r="H22" s="39"/>
      <c r="I22" s="39"/>
      <c r="J22" s="39"/>
      <c r="K22" s="39"/>
      <c r="L22" s="39"/>
    </row>
    <row r="23" spans="5:14" x14ac:dyDescent="0.3">
      <c r="H23" s="39"/>
      <c r="I23" s="39"/>
      <c r="J23" s="39"/>
      <c r="K23" s="39"/>
      <c r="L23" s="39"/>
    </row>
    <row r="24" spans="5:14" x14ac:dyDescent="0.3">
      <c r="H24" s="39"/>
      <c r="I24" s="39"/>
      <c r="J24" s="39"/>
      <c r="K24" s="39"/>
      <c r="L24" s="39"/>
    </row>
  </sheetData>
  <phoneticPr fontId="1"/>
  <printOptions horizontalCentered="1" verticalCentered="1"/>
  <pageMargins left="0" right="0" top="0.39370078740157483" bottom="0" header="0.39370078740157483" footer="0"/>
  <pageSetup paperSize="9" orientation="landscape" horizontalDpi="4294967293" verticalDpi="0" r:id="rId1"/>
  <headerFooter>
    <oddHeader>&amp;C&amp;"Meiryo UI,太字"&amp;14&amp;A</oddHeader>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9A93191-F0BF-4915-AE3F-F35ACAA0019D}">
  <sheetPr>
    <tabColor rgb="FFFFFF00"/>
    <pageSetUpPr fitToPage="1"/>
  </sheetPr>
  <dimension ref="B2:M24"/>
  <sheetViews>
    <sheetView showGridLines="0" zoomScale="85" zoomScaleNormal="85" workbookViewId="0">
      <selection activeCell="G4" sqref="G4"/>
    </sheetView>
  </sheetViews>
  <sheetFormatPr defaultColWidth="2.6328125" defaultRowHeight="15" x14ac:dyDescent="0.3"/>
  <cols>
    <col min="1" max="1" width="2.6328125" style="38" customWidth="1"/>
    <col min="2" max="2" width="3" style="4" customWidth="1"/>
    <col min="3" max="3" width="5.08984375" style="4" bestFit="1" customWidth="1"/>
    <col min="4" max="4" width="7.6328125" style="4" customWidth="1"/>
    <col min="5" max="6" width="34.6328125" style="38" customWidth="1"/>
    <col min="7" max="7" width="25.6328125" style="38" customWidth="1"/>
    <col min="8" max="16384" width="2.6328125" style="38"/>
  </cols>
  <sheetData>
    <row r="2" spans="2:13" ht="15.6" thickBot="1" x14ac:dyDescent="0.35"/>
    <row r="3" spans="2:13" ht="18" customHeight="1" x14ac:dyDescent="0.3">
      <c r="B3" s="21"/>
      <c r="C3" s="22"/>
      <c r="D3" s="22"/>
      <c r="E3" s="41" t="s">
        <v>37</v>
      </c>
      <c r="F3" s="43" t="s">
        <v>38</v>
      </c>
      <c r="G3" s="43" t="s">
        <v>112</v>
      </c>
      <c r="H3" s="39"/>
      <c r="J3" s="39"/>
      <c r="K3" s="39"/>
      <c r="L3" s="39"/>
      <c r="M3" s="39"/>
    </row>
    <row r="4" spans="2:13" ht="60.6" thickBot="1" x14ac:dyDescent="0.35">
      <c r="B4" s="23"/>
      <c r="C4" s="24"/>
      <c r="D4" s="24"/>
      <c r="E4" s="356" t="s">
        <v>111</v>
      </c>
      <c r="F4" s="357" t="s">
        <v>220</v>
      </c>
      <c r="G4" s="357" t="s">
        <v>228</v>
      </c>
      <c r="H4" s="39"/>
      <c r="I4" s="39"/>
      <c r="J4" s="39"/>
      <c r="K4" s="39"/>
      <c r="L4" s="39"/>
      <c r="M4" s="39"/>
    </row>
    <row r="5" spans="2:13" ht="60.6" thickTop="1" x14ac:dyDescent="0.3">
      <c r="B5" s="48" t="s">
        <v>9</v>
      </c>
      <c r="C5" s="49" t="s">
        <v>12</v>
      </c>
      <c r="D5" s="46" t="s">
        <v>45</v>
      </c>
      <c r="E5" s="52" t="s">
        <v>231</v>
      </c>
      <c r="F5" s="53" t="s">
        <v>110</v>
      </c>
      <c r="G5" s="53" t="s">
        <v>230</v>
      </c>
      <c r="L5" s="39"/>
      <c r="M5" s="39"/>
    </row>
    <row r="6" spans="2:13" ht="45.6" thickBot="1" x14ac:dyDescent="0.35">
      <c r="B6" s="23"/>
      <c r="C6" s="24"/>
      <c r="D6" s="47" t="s">
        <v>46</v>
      </c>
      <c r="E6" s="54" t="s">
        <v>109</v>
      </c>
      <c r="F6" s="55" t="s">
        <v>231</v>
      </c>
      <c r="G6" s="55" t="s">
        <v>229</v>
      </c>
      <c r="L6" s="39"/>
      <c r="M6" s="39"/>
    </row>
    <row r="7" spans="2:13" ht="30.6" thickTop="1" x14ac:dyDescent="0.3">
      <c r="B7" s="48" t="s">
        <v>10</v>
      </c>
      <c r="C7" s="49" t="s">
        <v>8</v>
      </c>
      <c r="D7" s="46" t="s">
        <v>45</v>
      </c>
      <c r="E7" s="52" t="s">
        <v>106</v>
      </c>
      <c r="F7" s="53" t="s">
        <v>105</v>
      </c>
      <c r="G7" s="53" t="s">
        <v>230</v>
      </c>
      <c r="L7" s="39"/>
      <c r="M7" s="39"/>
    </row>
    <row r="8" spans="2:13" ht="30.6" thickBot="1" x14ac:dyDescent="0.35">
      <c r="B8" s="23"/>
      <c r="C8" s="24"/>
      <c r="D8" s="47" t="s">
        <v>46</v>
      </c>
      <c r="E8" s="54" t="s">
        <v>107</v>
      </c>
      <c r="F8" s="55" t="s">
        <v>232</v>
      </c>
      <c r="G8" s="55" t="s">
        <v>234</v>
      </c>
      <c r="L8" s="39"/>
      <c r="M8" s="39"/>
    </row>
    <row r="9" spans="2:13" ht="15.6" thickTop="1" x14ac:dyDescent="0.3">
      <c r="B9" s="48" t="s">
        <v>11</v>
      </c>
      <c r="C9" s="49" t="s">
        <v>99</v>
      </c>
      <c r="D9" s="46" t="s">
        <v>45</v>
      </c>
      <c r="E9" s="52" t="s">
        <v>108</v>
      </c>
      <c r="F9" s="53" t="s">
        <v>231</v>
      </c>
      <c r="G9" s="53" t="s">
        <v>230</v>
      </c>
      <c r="L9" s="39"/>
      <c r="M9" s="39"/>
    </row>
    <row r="10" spans="2:13" ht="15.6" thickBot="1" x14ac:dyDescent="0.35">
      <c r="B10" s="23"/>
      <c r="C10" s="24"/>
      <c r="D10" s="47" t="s">
        <v>46</v>
      </c>
      <c r="E10" s="54" t="s">
        <v>231</v>
      </c>
      <c r="F10" s="55" t="s">
        <v>221</v>
      </c>
      <c r="G10" s="55" t="s">
        <v>230</v>
      </c>
      <c r="L10" s="39"/>
      <c r="M10" s="39"/>
    </row>
    <row r="11" spans="2:13" x14ac:dyDescent="0.3">
      <c r="B11" s="15"/>
      <c r="C11" s="15"/>
      <c r="D11" s="25"/>
      <c r="E11" s="26"/>
      <c r="F11" s="15"/>
      <c r="G11" s="15"/>
      <c r="L11" s="39"/>
      <c r="M11" s="39"/>
    </row>
    <row r="12" spans="2:13" x14ac:dyDescent="0.3">
      <c r="F12" s="4"/>
      <c r="G12" s="4"/>
      <c r="L12" s="39"/>
      <c r="M12" s="39"/>
    </row>
    <row r="13" spans="2:13" x14ac:dyDescent="0.3">
      <c r="E13" s="4"/>
      <c r="F13" s="4"/>
      <c r="G13" s="4"/>
      <c r="L13" s="39"/>
      <c r="M13" s="39"/>
    </row>
    <row r="14" spans="2:13" x14ac:dyDescent="0.3">
      <c r="E14" s="4"/>
      <c r="F14" s="4"/>
      <c r="G14" s="4"/>
      <c r="H14" s="39"/>
      <c r="I14" s="39"/>
      <c r="J14" s="39"/>
      <c r="K14" s="39"/>
      <c r="L14" s="39"/>
      <c r="M14" s="39"/>
    </row>
    <row r="15" spans="2:13" ht="16.2" x14ac:dyDescent="0.3">
      <c r="E15" s="28"/>
      <c r="H15" s="40"/>
      <c r="I15" s="40"/>
      <c r="J15" s="40"/>
      <c r="K15" s="39"/>
      <c r="L15" s="39"/>
      <c r="M15" s="39"/>
    </row>
    <row r="16" spans="2:13" ht="16.2" x14ac:dyDescent="0.3">
      <c r="E16" s="35"/>
      <c r="H16" s="40"/>
      <c r="I16" s="40"/>
      <c r="J16" s="40"/>
      <c r="K16" s="39"/>
      <c r="L16" s="39"/>
      <c r="M16" s="39"/>
    </row>
    <row r="17" spans="5:13" ht="16.2" x14ac:dyDescent="0.3">
      <c r="E17" s="35"/>
      <c r="H17" s="40"/>
      <c r="I17" s="40"/>
      <c r="J17" s="40"/>
      <c r="K17" s="39"/>
      <c r="L17" s="39"/>
      <c r="M17" s="39"/>
    </row>
    <row r="18" spans="5:13" x14ac:dyDescent="0.3">
      <c r="E18" s="35"/>
      <c r="H18" s="39"/>
      <c r="I18" s="39"/>
      <c r="J18" s="39"/>
      <c r="K18" s="39"/>
      <c r="L18" s="39"/>
      <c r="M18" s="39"/>
    </row>
    <row r="19" spans="5:13" x14ac:dyDescent="0.3">
      <c r="E19" s="35"/>
      <c r="H19" s="39"/>
      <c r="I19" s="39"/>
      <c r="J19" s="39"/>
      <c r="K19" s="39"/>
      <c r="L19" s="39"/>
      <c r="M19" s="39"/>
    </row>
    <row r="20" spans="5:13" x14ac:dyDescent="0.3">
      <c r="H20" s="39"/>
      <c r="I20" s="39"/>
      <c r="J20" s="39"/>
      <c r="K20" s="39"/>
      <c r="L20" s="39"/>
      <c r="M20" s="39"/>
    </row>
    <row r="21" spans="5:13" x14ac:dyDescent="0.3">
      <c r="H21" s="39"/>
      <c r="I21" s="39"/>
      <c r="J21" s="39"/>
      <c r="K21" s="39"/>
    </row>
    <row r="22" spans="5:13" x14ac:dyDescent="0.3">
      <c r="F22" s="14"/>
      <c r="G22" s="14"/>
      <c r="H22" s="39"/>
      <c r="I22" s="39"/>
      <c r="J22" s="39"/>
      <c r="K22" s="39"/>
    </row>
    <row r="23" spans="5:13" x14ac:dyDescent="0.3">
      <c r="H23" s="39"/>
      <c r="I23" s="39"/>
      <c r="J23" s="39"/>
      <c r="K23" s="39"/>
    </row>
    <row r="24" spans="5:13" x14ac:dyDescent="0.3">
      <c r="H24" s="39"/>
      <c r="I24" s="39"/>
      <c r="J24" s="39"/>
      <c r="K24" s="39"/>
    </row>
  </sheetData>
  <phoneticPr fontId="1"/>
  <printOptions horizontalCentered="1" verticalCentered="1"/>
  <pageMargins left="0" right="0" top="0.39370078740157483" bottom="0" header="0.39370078740157483" footer="0"/>
  <pageSetup paperSize="9" orientation="landscape" horizontalDpi="4294967293" verticalDpi="0" r:id="rId1"/>
  <headerFooter>
    <oddHeader>&amp;C&amp;"Meiryo UI,太字"&amp;14&amp;A</oddHeader>
  </headerFooter>
  <drawing r:id="rId2"/>
  <legacy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F7CCA3-261E-4DE3-AE83-C78067ED29D7}">
  <sheetPr>
    <tabColor rgb="FFFFC000"/>
    <pageSetUpPr fitToPage="1"/>
  </sheetPr>
  <dimension ref="B1:S62"/>
  <sheetViews>
    <sheetView showGridLines="0" view="pageBreakPreview" zoomScale="60" zoomScaleNormal="60" workbookViewId="0">
      <selection activeCell="AB46" sqref="AB46"/>
    </sheetView>
  </sheetViews>
  <sheetFormatPr defaultColWidth="2.453125" defaultRowHeight="15" outlineLevelRow="1" x14ac:dyDescent="0.3"/>
  <cols>
    <col min="1" max="1" width="2.453125" style="70" customWidth="1"/>
    <col min="2" max="2" width="6.08984375" style="230" customWidth="1"/>
    <col min="3" max="3" width="10.6328125" style="70" bestFit="1" customWidth="1"/>
    <col min="4" max="4" width="8" style="70" customWidth="1"/>
    <col min="5" max="7" width="13.6328125" style="71" customWidth="1"/>
    <col min="8" max="8" width="1.54296875" style="70" customWidth="1"/>
    <col min="9" max="11" width="13.6328125" style="71" customWidth="1"/>
    <col min="12" max="12" width="1.54296875" style="70" customWidth="1"/>
    <col min="13" max="14" width="13.6328125" style="71" customWidth="1"/>
    <col min="15" max="15" width="1.54296875" style="70" customWidth="1"/>
    <col min="16" max="16" width="20.6328125" style="72" customWidth="1"/>
    <col min="17" max="17" width="1.6328125" style="70" customWidth="1"/>
    <col min="18" max="16384" width="2.453125" style="70"/>
  </cols>
  <sheetData>
    <row r="1" spans="2:16" ht="10.050000000000001" customHeight="1" x14ac:dyDescent="0.3">
      <c r="B1" s="70"/>
    </row>
    <row r="2" spans="2:16" ht="30" x14ac:dyDescent="0.3">
      <c r="B2" s="73" t="s">
        <v>113</v>
      </c>
    </row>
    <row r="3" spans="2:16" ht="4.95" customHeight="1" x14ac:dyDescent="0.3">
      <c r="B3" s="70"/>
    </row>
    <row r="4" spans="2:16" s="74" customFormat="1" ht="22.8" x14ac:dyDescent="0.3">
      <c r="E4" s="75" t="s">
        <v>114</v>
      </c>
      <c r="F4" s="76"/>
      <c r="G4" s="76"/>
      <c r="I4" s="75" t="s">
        <v>115</v>
      </c>
      <c r="J4" s="76"/>
      <c r="K4" s="76"/>
      <c r="N4" s="77" t="s">
        <v>116</v>
      </c>
      <c r="P4" s="78"/>
    </row>
    <row r="5" spans="2:16" ht="4.95" customHeight="1" thickBot="1" x14ac:dyDescent="0.35">
      <c r="B5" s="70"/>
      <c r="H5" s="79"/>
      <c r="L5" s="79"/>
    </row>
    <row r="6" spans="2:16" s="89" customFormat="1" ht="18" customHeight="1" x14ac:dyDescent="0.3">
      <c r="B6" s="369" t="s">
        <v>117</v>
      </c>
      <c r="C6" s="80" t="s">
        <v>118</v>
      </c>
      <c r="D6" s="81"/>
      <c r="E6" s="82">
        <v>1</v>
      </c>
      <c r="F6" s="83">
        <f>E6+1</f>
        <v>2</v>
      </c>
      <c r="G6" s="84">
        <f>F6+1</f>
        <v>3</v>
      </c>
      <c r="H6" s="85"/>
      <c r="I6" s="82">
        <v>14</v>
      </c>
      <c r="J6" s="83">
        <f>I6+1</f>
        <v>15</v>
      </c>
      <c r="K6" s="86">
        <f>J6+1</f>
        <v>16</v>
      </c>
      <c r="L6" s="79"/>
      <c r="M6" s="87"/>
      <c r="N6" s="88"/>
      <c r="P6" s="90"/>
    </row>
    <row r="7" spans="2:16" s="89" customFormat="1" ht="18" customHeight="1" thickBot="1" x14ac:dyDescent="0.35">
      <c r="B7" s="370"/>
      <c r="C7" s="91" t="s">
        <v>119</v>
      </c>
      <c r="D7" s="92" t="s">
        <v>120</v>
      </c>
      <c r="E7" s="93">
        <v>1550</v>
      </c>
      <c r="F7" s="94">
        <v>1550</v>
      </c>
      <c r="G7" s="95">
        <v>1550</v>
      </c>
      <c r="H7" s="85"/>
      <c r="I7" s="96">
        <v>1550</v>
      </c>
      <c r="J7" s="94">
        <v>1550</v>
      </c>
      <c r="K7" s="97">
        <v>1550</v>
      </c>
      <c r="L7" s="79"/>
      <c r="M7" s="98"/>
      <c r="N7" s="99"/>
      <c r="P7" s="90"/>
    </row>
    <row r="8" spans="2:16" s="89" customFormat="1" ht="18" hidden="1" customHeight="1" outlineLevel="1" thickTop="1" x14ac:dyDescent="0.3">
      <c r="B8" s="370"/>
      <c r="C8" s="100" t="s">
        <v>121</v>
      </c>
      <c r="D8" s="101"/>
      <c r="E8" s="102"/>
      <c r="F8" s="103"/>
      <c r="G8" s="104"/>
      <c r="H8" s="85"/>
      <c r="I8" s="105"/>
      <c r="J8" s="106"/>
      <c r="K8" s="107"/>
      <c r="L8" s="79"/>
      <c r="M8" s="108"/>
      <c r="N8" s="109"/>
      <c r="P8" s="90"/>
    </row>
    <row r="9" spans="2:16" s="89" customFormat="1" ht="18" customHeight="1" collapsed="1" thickTop="1" x14ac:dyDescent="0.3">
      <c r="B9" s="370"/>
      <c r="C9" s="110" t="s">
        <v>122</v>
      </c>
      <c r="D9" s="111"/>
      <c r="E9" s="112"/>
      <c r="F9" s="113"/>
      <c r="G9" s="114"/>
      <c r="H9" s="85"/>
      <c r="I9" s="115"/>
      <c r="J9" s="113"/>
      <c r="K9" s="116"/>
      <c r="L9" s="79"/>
      <c r="M9" s="108"/>
      <c r="N9" s="109"/>
      <c r="P9" s="90"/>
    </row>
    <row r="10" spans="2:16" s="89" customFormat="1" ht="18" customHeight="1" x14ac:dyDescent="0.3">
      <c r="B10" s="370"/>
      <c r="C10" s="117" t="s">
        <v>123</v>
      </c>
      <c r="D10" s="118"/>
      <c r="E10" s="119"/>
      <c r="F10" s="120"/>
      <c r="G10" s="121"/>
      <c r="H10" s="85"/>
      <c r="I10" s="122"/>
      <c r="J10" s="123"/>
      <c r="K10" s="124"/>
      <c r="L10" s="79"/>
      <c r="M10" s="125"/>
      <c r="N10" s="126"/>
      <c r="P10" s="90"/>
    </row>
    <row r="11" spans="2:16" s="89" customFormat="1" ht="18" customHeight="1" x14ac:dyDescent="0.3">
      <c r="B11" s="370"/>
      <c r="C11" s="127" t="s">
        <v>124</v>
      </c>
      <c r="D11" s="128" t="s">
        <v>120</v>
      </c>
      <c r="E11" s="129"/>
      <c r="F11" s="130"/>
      <c r="G11" s="131"/>
      <c r="H11" s="85"/>
      <c r="I11" s="132"/>
      <c r="J11" s="130"/>
      <c r="K11" s="133"/>
      <c r="L11" s="79"/>
      <c r="M11" s="134"/>
      <c r="N11" s="109"/>
      <c r="P11" s="90"/>
    </row>
    <row r="12" spans="2:16" s="89" customFormat="1" ht="18" hidden="1" customHeight="1" outlineLevel="1" x14ac:dyDescent="0.3">
      <c r="B12" s="370"/>
      <c r="C12" s="135" t="s">
        <v>125</v>
      </c>
      <c r="D12" s="136"/>
      <c r="E12" s="137" t="str">
        <f>IF(E10="","空き",IF(E7&gt;=E11,"〇","×"))</f>
        <v>空き</v>
      </c>
      <c r="F12" s="138" t="str">
        <f t="shared" ref="F12:J12" si="0">IF(F10="","空き",IF(F7&gt;=F11,"〇","×"))</f>
        <v>空き</v>
      </c>
      <c r="G12" s="139" t="str">
        <f>IF(G10="","空き",IF(G7&gt;=G11,"〇","×"))</f>
        <v>空き</v>
      </c>
      <c r="H12" s="85"/>
      <c r="I12" s="140" t="str">
        <f t="shared" si="0"/>
        <v>空き</v>
      </c>
      <c r="J12" s="141" t="str">
        <f t="shared" si="0"/>
        <v>空き</v>
      </c>
      <c r="K12" s="142" t="str">
        <f>IF(K10="","空き",IF(K7&gt;=K11,"〇","×"))</f>
        <v>空き</v>
      </c>
      <c r="L12" s="79"/>
      <c r="M12" s="108"/>
      <c r="N12" s="109"/>
      <c r="P12" s="90"/>
    </row>
    <row r="13" spans="2:16" s="89" customFormat="1" ht="18" customHeight="1" collapsed="1" thickBot="1" x14ac:dyDescent="0.35">
      <c r="B13" s="371"/>
      <c r="C13" s="143" t="s">
        <v>126</v>
      </c>
      <c r="D13" s="144"/>
      <c r="E13" s="145" t="s">
        <v>127</v>
      </c>
      <c r="F13" s="146"/>
      <c r="G13" s="147"/>
      <c r="H13" s="85"/>
      <c r="I13" s="145" t="s">
        <v>127</v>
      </c>
      <c r="J13" s="146"/>
      <c r="K13" s="148"/>
      <c r="L13" s="79"/>
      <c r="M13" s="149"/>
      <c r="N13" s="150"/>
      <c r="P13" s="90"/>
    </row>
    <row r="14" spans="2:16" ht="4.95" customHeight="1" thickBot="1" x14ac:dyDescent="0.35">
      <c r="B14" s="151"/>
      <c r="E14" s="152"/>
      <c r="F14" s="153"/>
      <c r="G14" s="153"/>
      <c r="H14" s="79"/>
      <c r="I14" s="153"/>
      <c r="J14" s="153"/>
      <c r="K14" s="153"/>
      <c r="L14" s="79"/>
      <c r="M14" s="154"/>
      <c r="N14" s="155"/>
    </row>
    <row r="15" spans="2:16" s="89" customFormat="1" ht="18" customHeight="1" x14ac:dyDescent="0.3">
      <c r="B15" s="369" t="s">
        <v>128</v>
      </c>
      <c r="C15" s="80" t="s">
        <v>118</v>
      </c>
      <c r="D15" s="81"/>
      <c r="E15" s="156">
        <v>4</v>
      </c>
      <c r="F15" s="157">
        <v>5</v>
      </c>
      <c r="G15" s="158"/>
      <c r="H15" s="85"/>
      <c r="I15" s="156">
        <v>17</v>
      </c>
      <c r="J15" s="159">
        <f>I15+1</f>
        <v>18</v>
      </c>
      <c r="K15" s="158"/>
      <c r="L15" s="79"/>
      <c r="M15" s="108"/>
      <c r="N15" s="160"/>
      <c r="P15" s="90"/>
    </row>
    <row r="16" spans="2:16" s="89" customFormat="1" ht="18" customHeight="1" thickBot="1" x14ac:dyDescent="0.35">
      <c r="B16" s="370"/>
      <c r="C16" s="91" t="s">
        <v>119</v>
      </c>
      <c r="D16" s="92" t="s">
        <v>120</v>
      </c>
      <c r="E16" s="161">
        <v>1550</v>
      </c>
      <c r="F16" s="162">
        <v>1550</v>
      </c>
      <c r="G16" s="163"/>
      <c r="H16" s="85"/>
      <c r="I16" s="161">
        <v>1550</v>
      </c>
      <c r="J16" s="162">
        <v>1550</v>
      </c>
      <c r="K16" s="163"/>
      <c r="L16" s="79"/>
      <c r="M16" s="108"/>
      <c r="N16" s="160"/>
      <c r="P16" s="90"/>
    </row>
    <row r="17" spans="2:16" s="89" customFormat="1" ht="18" hidden="1" customHeight="1" outlineLevel="1" thickTop="1" x14ac:dyDescent="0.3">
      <c r="B17" s="370"/>
      <c r="C17" s="164" t="s">
        <v>121</v>
      </c>
      <c r="D17" s="165"/>
      <c r="E17" s="105"/>
      <c r="F17" s="104"/>
      <c r="G17" s="163"/>
      <c r="H17" s="85"/>
      <c r="I17" s="166"/>
      <c r="J17" s="104"/>
      <c r="K17" s="163"/>
      <c r="L17" s="79"/>
      <c r="M17" s="108"/>
      <c r="N17" s="160"/>
      <c r="P17" s="90"/>
    </row>
    <row r="18" spans="2:16" s="89" customFormat="1" ht="18" customHeight="1" collapsed="1" thickTop="1" x14ac:dyDescent="0.3">
      <c r="B18" s="370"/>
      <c r="C18" s="110" t="s">
        <v>122</v>
      </c>
      <c r="D18" s="111"/>
      <c r="E18" s="115"/>
      <c r="F18" s="114"/>
      <c r="G18" s="163"/>
      <c r="H18" s="85"/>
      <c r="I18" s="167"/>
      <c r="J18" s="168"/>
      <c r="K18" s="169"/>
      <c r="L18" s="79"/>
      <c r="M18" s="108"/>
      <c r="N18" s="160"/>
      <c r="P18" s="90"/>
    </row>
    <row r="19" spans="2:16" s="89" customFormat="1" ht="18" customHeight="1" x14ac:dyDescent="0.3">
      <c r="B19" s="370"/>
      <c r="C19" s="170" t="s">
        <v>123</v>
      </c>
      <c r="D19" s="171"/>
      <c r="E19" s="172"/>
      <c r="F19" s="121"/>
      <c r="G19" s="163"/>
      <c r="H19" s="85"/>
      <c r="I19" s="173"/>
      <c r="J19" s="121"/>
      <c r="K19" s="169"/>
      <c r="L19" s="79"/>
      <c r="M19" s="174"/>
      <c r="N19" s="160"/>
      <c r="P19" s="90"/>
    </row>
    <row r="20" spans="2:16" s="89" customFormat="1" ht="18" customHeight="1" x14ac:dyDescent="0.3">
      <c r="B20" s="370"/>
      <c r="C20" s="127" t="s">
        <v>124</v>
      </c>
      <c r="D20" s="128" t="s">
        <v>120</v>
      </c>
      <c r="E20" s="175"/>
      <c r="F20" s="131"/>
      <c r="G20" s="163"/>
      <c r="H20" s="85"/>
      <c r="I20" s="175"/>
      <c r="J20" s="176"/>
      <c r="K20" s="163"/>
      <c r="L20" s="79"/>
      <c r="M20" s="134"/>
      <c r="N20" s="160"/>
      <c r="P20" s="90"/>
    </row>
    <row r="21" spans="2:16" s="89" customFormat="1" ht="18" hidden="1" customHeight="1" outlineLevel="1" x14ac:dyDescent="0.3">
      <c r="B21" s="370"/>
      <c r="C21" s="135" t="s">
        <v>125</v>
      </c>
      <c r="D21" s="136"/>
      <c r="E21" s="137" t="str">
        <f t="shared" ref="E21:F21" si="1">IF(E19="","空き",IF(E16&gt;=E20,"〇","×"))</f>
        <v>空き</v>
      </c>
      <c r="F21" s="177" t="str">
        <f t="shared" si="1"/>
        <v>空き</v>
      </c>
      <c r="G21" s="163"/>
      <c r="H21" s="85"/>
      <c r="I21" s="137" t="str">
        <f t="shared" ref="I21" si="2">IF(I19="","空き",IF(I16&gt;I20,"〇","×"))</f>
        <v>空き</v>
      </c>
      <c r="J21" s="178" t="str">
        <f>IF(J19="","空き",IF(J16&gt;J20,"〇","×"))</f>
        <v>空き</v>
      </c>
      <c r="K21" s="163"/>
      <c r="L21" s="79"/>
      <c r="M21" s="108"/>
      <c r="N21" s="160"/>
      <c r="P21" s="90"/>
    </row>
    <row r="22" spans="2:16" s="89" customFormat="1" ht="18" customHeight="1" collapsed="1" thickBot="1" x14ac:dyDescent="0.35">
      <c r="B22" s="371"/>
      <c r="C22" s="143" t="s">
        <v>126</v>
      </c>
      <c r="D22" s="144"/>
      <c r="E22" s="145" t="s">
        <v>127</v>
      </c>
      <c r="F22" s="147"/>
      <c r="G22" s="179"/>
      <c r="H22" s="85"/>
      <c r="I22" s="145" t="s">
        <v>127</v>
      </c>
      <c r="J22" s="180"/>
      <c r="K22" s="179"/>
      <c r="L22" s="79"/>
      <c r="M22" s="181"/>
      <c r="N22" s="182"/>
      <c r="P22" s="90"/>
    </row>
    <row r="23" spans="2:16" ht="4.95" customHeight="1" thickBot="1" x14ac:dyDescent="0.35">
      <c r="B23" s="151"/>
      <c r="E23" s="153"/>
      <c r="F23" s="153"/>
      <c r="G23" s="153"/>
      <c r="H23" s="79"/>
      <c r="I23" s="153"/>
      <c r="J23" s="153"/>
      <c r="K23" s="153"/>
      <c r="L23" s="79"/>
      <c r="M23" s="153"/>
      <c r="N23" s="153"/>
    </row>
    <row r="24" spans="2:16" s="89" customFormat="1" ht="18" customHeight="1" x14ac:dyDescent="0.3">
      <c r="B24" s="369" t="s">
        <v>129</v>
      </c>
      <c r="C24" s="80" t="s">
        <v>118</v>
      </c>
      <c r="D24" s="81"/>
      <c r="E24" s="156">
        <v>6</v>
      </c>
      <c r="F24" s="157">
        <f>E24+1</f>
        <v>7</v>
      </c>
      <c r="G24" s="158"/>
      <c r="H24" s="85"/>
      <c r="I24" s="156">
        <v>19</v>
      </c>
      <c r="J24" s="159">
        <f>I24+1</f>
        <v>20</v>
      </c>
      <c r="K24" s="158"/>
      <c r="L24" s="183"/>
      <c r="M24" s="82">
        <v>27</v>
      </c>
      <c r="N24" s="184">
        <v>28</v>
      </c>
      <c r="O24" s="185"/>
      <c r="P24" s="186" t="s">
        <v>130</v>
      </c>
    </row>
    <row r="25" spans="2:16" s="89" customFormat="1" ht="18" customHeight="1" thickBot="1" x14ac:dyDescent="0.35">
      <c r="B25" s="370"/>
      <c r="C25" s="91" t="s">
        <v>119</v>
      </c>
      <c r="D25" s="92" t="s">
        <v>120</v>
      </c>
      <c r="E25" s="161">
        <v>2100</v>
      </c>
      <c r="F25" s="162">
        <v>2100</v>
      </c>
      <c r="G25" s="163"/>
      <c r="H25" s="85"/>
      <c r="I25" s="187">
        <v>2100</v>
      </c>
      <c r="J25" s="162">
        <v>2100</v>
      </c>
      <c r="K25" s="163"/>
      <c r="L25" s="183"/>
      <c r="M25" s="187">
        <v>2100</v>
      </c>
      <c r="N25" s="188">
        <v>2100</v>
      </c>
      <c r="O25" s="185"/>
      <c r="P25" s="189">
        <v>2100</v>
      </c>
    </row>
    <row r="26" spans="2:16" s="89" customFormat="1" ht="18" hidden="1" customHeight="1" outlineLevel="1" thickTop="1" x14ac:dyDescent="0.3">
      <c r="B26" s="370"/>
      <c r="C26" s="164" t="s">
        <v>121</v>
      </c>
      <c r="D26" s="165"/>
      <c r="E26" s="166"/>
      <c r="F26" s="190"/>
      <c r="G26" s="163"/>
      <c r="H26" s="85"/>
      <c r="I26" s="166"/>
      <c r="J26" s="104"/>
      <c r="K26" s="163"/>
      <c r="L26" s="183"/>
      <c r="M26" s="166"/>
      <c r="N26" s="191"/>
      <c r="O26" s="185"/>
      <c r="P26" s="192"/>
    </row>
    <row r="27" spans="2:16" s="89" customFormat="1" ht="18" customHeight="1" collapsed="1" thickTop="1" x14ac:dyDescent="0.3">
      <c r="B27" s="370"/>
      <c r="C27" s="110" t="s">
        <v>122</v>
      </c>
      <c r="D27" s="111"/>
      <c r="E27" s="167"/>
      <c r="F27" s="193"/>
      <c r="G27" s="163"/>
      <c r="H27" s="85"/>
      <c r="I27" s="167"/>
      <c r="J27" s="114"/>
      <c r="K27" s="163"/>
      <c r="L27" s="183"/>
      <c r="M27" s="167"/>
      <c r="N27" s="194"/>
      <c r="O27" s="185"/>
      <c r="P27" s="195"/>
    </row>
    <row r="28" spans="2:16" s="89" customFormat="1" ht="18" customHeight="1" x14ac:dyDescent="0.3">
      <c r="B28" s="370"/>
      <c r="C28" s="170" t="s">
        <v>123</v>
      </c>
      <c r="D28" s="171"/>
      <c r="E28" s="173"/>
      <c r="F28" s="121"/>
      <c r="G28" s="163"/>
      <c r="H28" s="85"/>
      <c r="I28" s="173"/>
      <c r="J28" s="121"/>
      <c r="K28" s="163"/>
      <c r="L28" s="183"/>
      <c r="M28" s="173"/>
      <c r="N28" s="196"/>
      <c r="O28" s="185"/>
      <c r="P28" s="197"/>
    </row>
    <row r="29" spans="2:16" s="89" customFormat="1" ht="18" customHeight="1" x14ac:dyDescent="0.3">
      <c r="B29" s="370"/>
      <c r="C29" s="100" t="s">
        <v>124</v>
      </c>
      <c r="D29" s="101" t="s">
        <v>120</v>
      </c>
      <c r="E29" s="198"/>
      <c r="F29" s="199"/>
      <c r="G29" s="163"/>
      <c r="H29" s="85"/>
      <c r="I29" s="198"/>
      <c r="J29" s="200"/>
      <c r="K29" s="163"/>
      <c r="L29" s="183"/>
      <c r="M29" s="198"/>
      <c r="N29" s="201"/>
      <c r="O29" s="185"/>
      <c r="P29" s="202"/>
    </row>
    <row r="30" spans="2:16" s="89" customFormat="1" ht="18" hidden="1" customHeight="1" outlineLevel="1" x14ac:dyDescent="0.3">
      <c r="B30" s="370"/>
      <c r="C30" s="135" t="s">
        <v>125</v>
      </c>
      <c r="D30" s="136"/>
      <c r="E30" s="137" t="str">
        <f>IF(E28="","空き",IF(E25&lt;E29,"×",IF(E29&gt;=1750,"〇","×")))</f>
        <v>空き</v>
      </c>
      <c r="F30" s="177" t="str">
        <f>IF(F28="","空き",IF(F25&lt;F29,"×",IF(F29&gt;=1750,"〇","×")))</f>
        <v>空き</v>
      </c>
      <c r="G30" s="163"/>
      <c r="H30" s="85"/>
      <c r="I30" s="137" t="str">
        <f t="shared" ref="I30:J30" si="3">IF(I28="","空き",IF(I25&lt;I29,"×",IF(I29&gt;=1750,"〇","×")))</f>
        <v>空き</v>
      </c>
      <c r="J30" s="178" t="str">
        <f t="shared" si="3"/>
        <v>空き</v>
      </c>
      <c r="K30" s="163"/>
      <c r="L30" s="183"/>
      <c r="M30" s="203" t="str">
        <f>IF(M28="","空き",IF(M25&lt;M29,"×",IF(M29&gt;=1750,"〇","×")))</f>
        <v>空き</v>
      </c>
      <c r="N30" s="204" t="str">
        <f>IF(N28="","空き",IF(N25&lt;N29,"×",IF(N29&gt;=1750,"〇","×")))</f>
        <v>空き</v>
      </c>
      <c r="O30" s="185"/>
      <c r="P30" s="205" t="str">
        <f>IF(P28="","空き",IF(P25&lt;P29,"×",IF(P29&gt;=1750,"〇","×")))</f>
        <v>空き</v>
      </c>
    </row>
    <row r="31" spans="2:16" s="89" customFormat="1" ht="18" customHeight="1" collapsed="1" thickBot="1" x14ac:dyDescent="0.35">
      <c r="B31" s="371"/>
      <c r="C31" s="143" t="s">
        <v>126</v>
      </c>
      <c r="D31" s="144"/>
      <c r="E31" s="145" t="s">
        <v>131</v>
      </c>
      <c r="F31" s="147"/>
      <c r="G31" s="179"/>
      <c r="H31" s="85"/>
      <c r="I31" s="145" t="s">
        <v>131</v>
      </c>
      <c r="J31" s="180"/>
      <c r="K31" s="179"/>
      <c r="L31" s="183"/>
      <c r="M31" s="145" t="s">
        <v>131</v>
      </c>
      <c r="N31" s="206"/>
      <c r="O31" s="185"/>
      <c r="P31" s="207" t="s">
        <v>132</v>
      </c>
    </row>
    <row r="32" spans="2:16" ht="4.95" customHeight="1" thickBot="1" x14ac:dyDescent="0.35">
      <c r="B32" s="151"/>
      <c r="E32" s="153"/>
      <c r="F32" s="153"/>
      <c r="G32" s="153"/>
      <c r="H32" s="79"/>
      <c r="I32" s="153"/>
      <c r="J32" s="153"/>
      <c r="K32" s="153"/>
      <c r="L32" s="79"/>
      <c r="M32" s="153"/>
      <c r="N32" s="153"/>
    </row>
    <row r="33" spans="2:19" s="89" customFormat="1" ht="18" customHeight="1" x14ac:dyDescent="0.3">
      <c r="B33" s="369" t="s">
        <v>133</v>
      </c>
      <c r="C33" s="80" t="s">
        <v>118</v>
      </c>
      <c r="D33" s="81"/>
      <c r="E33" s="156">
        <v>8</v>
      </c>
      <c r="F33" s="208">
        <f>E33+1</f>
        <v>9</v>
      </c>
      <c r="G33" s="157">
        <f>F33+1</f>
        <v>10</v>
      </c>
      <c r="H33" s="85"/>
      <c r="I33" s="156">
        <v>21</v>
      </c>
      <c r="J33" s="208">
        <f>I33+1</f>
        <v>22</v>
      </c>
      <c r="K33" s="209">
        <f>J33+1</f>
        <v>23</v>
      </c>
      <c r="L33" s="79"/>
      <c r="M33" s="210"/>
      <c r="N33" s="211"/>
      <c r="P33" s="212"/>
    </row>
    <row r="34" spans="2:19" s="89" customFormat="1" ht="18" customHeight="1" thickBot="1" x14ac:dyDescent="0.35">
      <c r="B34" s="370"/>
      <c r="C34" s="91" t="s">
        <v>119</v>
      </c>
      <c r="D34" s="92" t="s">
        <v>120</v>
      </c>
      <c r="E34" s="161">
        <v>1750</v>
      </c>
      <c r="F34" s="213">
        <v>1750</v>
      </c>
      <c r="G34" s="214">
        <v>1750</v>
      </c>
      <c r="H34" s="85"/>
      <c r="I34" s="161">
        <v>1750</v>
      </c>
      <c r="J34" s="213">
        <v>1750</v>
      </c>
      <c r="K34" s="215">
        <v>1750</v>
      </c>
      <c r="L34" s="79"/>
      <c r="M34" s="108"/>
      <c r="N34" s="109"/>
      <c r="P34" s="212"/>
    </row>
    <row r="35" spans="2:19" s="89" customFormat="1" ht="18" hidden="1" customHeight="1" outlineLevel="1" thickTop="1" x14ac:dyDescent="0.3">
      <c r="B35" s="370"/>
      <c r="C35" s="100" t="s">
        <v>121</v>
      </c>
      <c r="D35" s="101"/>
      <c r="E35" s="198"/>
      <c r="F35" s="103"/>
      <c r="G35" s="216"/>
      <c r="H35" s="85"/>
      <c r="I35" s="198"/>
      <c r="J35" s="103"/>
      <c r="K35" s="217"/>
      <c r="L35" s="79"/>
      <c r="M35" s="108"/>
      <c r="N35" s="109"/>
      <c r="P35" s="212"/>
    </row>
    <row r="36" spans="2:19" s="89" customFormat="1" ht="18" customHeight="1" collapsed="1" thickTop="1" x14ac:dyDescent="0.3">
      <c r="B36" s="370"/>
      <c r="C36" s="110" t="s">
        <v>122</v>
      </c>
      <c r="D36" s="111"/>
      <c r="E36" s="167"/>
      <c r="F36" s="113"/>
      <c r="G36" s="193"/>
      <c r="H36" s="85"/>
      <c r="I36" s="167"/>
      <c r="J36" s="113"/>
      <c r="K36" s="116"/>
      <c r="L36" s="79"/>
      <c r="M36" s="108"/>
      <c r="N36" s="109"/>
      <c r="P36" s="212"/>
    </row>
    <row r="37" spans="2:19" s="89" customFormat="1" ht="18" customHeight="1" x14ac:dyDescent="0.3">
      <c r="B37" s="370"/>
      <c r="C37" s="117" t="s">
        <v>123</v>
      </c>
      <c r="D37" s="118"/>
      <c r="E37" s="173"/>
      <c r="F37" s="123"/>
      <c r="G37" s="196"/>
      <c r="H37" s="85"/>
      <c r="I37" s="173"/>
      <c r="J37" s="218"/>
      <c r="K37" s="219"/>
      <c r="L37" s="79"/>
      <c r="M37" s="108"/>
      <c r="N37" s="126"/>
      <c r="P37" s="212"/>
      <c r="S37" s="89" t="s">
        <v>134</v>
      </c>
    </row>
    <row r="38" spans="2:19" s="89" customFormat="1" ht="18" customHeight="1" x14ac:dyDescent="0.3">
      <c r="B38" s="370"/>
      <c r="C38" s="127" t="s">
        <v>124</v>
      </c>
      <c r="D38" s="128" t="s">
        <v>120</v>
      </c>
      <c r="E38" s="175"/>
      <c r="F38" s="130"/>
      <c r="G38" s="220"/>
      <c r="H38" s="85"/>
      <c r="I38" s="175"/>
      <c r="J38" s="220"/>
      <c r="K38" s="221"/>
      <c r="L38" s="79"/>
      <c r="M38" s="108"/>
      <c r="N38" s="109"/>
      <c r="P38" s="212"/>
    </row>
    <row r="39" spans="2:19" s="89" customFormat="1" ht="18" hidden="1" customHeight="1" outlineLevel="1" x14ac:dyDescent="0.3">
      <c r="B39" s="370"/>
      <c r="C39" s="135" t="s">
        <v>125</v>
      </c>
      <c r="D39" s="136"/>
      <c r="E39" s="137" t="str">
        <f>IF(E37="","空き",IF(E34&lt;E38,"×",IF(E38&gt;=1550,"〇","×")))</f>
        <v>空き</v>
      </c>
      <c r="F39" s="138" t="str">
        <f t="shared" ref="F39:G39" si="4">IF(F37="","空き",IF(F34&lt;F38,"×",IF(F38&gt;=1550,"〇","×")))</f>
        <v>空き</v>
      </c>
      <c r="G39" s="139" t="str">
        <f t="shared" si="4"/>
        <v>空き</v>
      </c>
      <c r="H39" s="85"/>
      <c r="I39" s="203" t="str">
        <f>IF(I37="","空き",IF(I34&lt;I38,"×",IF(I38&gt;=1550,"〇","×")))</f>
        <v>空き</v>
      </c>
      <c r="J39" s="141" t="str">
        <f t="shared" ref="J39:K39" si="5">IF(J37="","空き",IF(J34&lt;J38,"×",IF(J38&gt;=1550,"〇","×")))</f>
        <v>空き</v>
      </c>
      <c r="K39" s="222" t="str">
        <f t="shared" si="5"/>
        <v>空き</v>
      </c>
      <c r="L39" s="79"/>
      <c r="M39" s="108"/>
      <c r="N39" s="109"/>
      <c r="P39" s="212"/>
    </row>
    <row r="40" spans="2:19" s="89" customFormat="1" ht="18" customHeight="1" collapsed="1" thickBot="1" x14ac:dyDescent="0.35">
      <c r="B40" s="371"/>
      <c r="C40" s="143" t="s">
        <v>126</v>
      </c>
      <c r="D40" s="144"/>
      <c r="E40" s="145" t="s">
        <v>135</v>
      </c>
      <c r="F40" s="146"/>
      <c r="G40" s="147"/>
      <c r="H40" s="85"/>
      <c r="I40" s="145" t="s">
        <v>135</v>
      </c>
      <c r="J40" s="146"/>
      <c r="K40" s="148"/>
      <c r="L40" s="79"/>
      <c r="M40" s="149"/>
      <c r="N40" s="150"/>
      <c r="P40" s="212"/>
    </row>
    <row r="41" spans="2:19" ht="4.95" customHeight="1" thickBot="1" x14ac:dyDescent="0.35">
      <c r="B41" s="151"/>
      <c r="E41" s="153"/>
      <c r="F41" s="153"/>
      <c r="G41" s="153"/>
      <c r="H41" s="79"/>
      <c r="I41" s="153"/>
      <c r="J41" s="153"/>
      <c r="K41" s="153"/>
      <c r="L41" s="79"/>
      <c r="M41" s="154"/>
      <c r="N41" s="155"/>
      <c r="P41" s="212"/>
    </row>
    <row r="42" spans="2:19" s="89" customFormat="1" ht="18" customHeight="1" x14ac:dyDescent="0.3">
      <c r="B42" s="369" t="s">
        <v>136</v>
      </c>
      <c r="C42" s="80" t="s">
        <v>118</v>
      </c>
      <c r="D42" s="81"/>
      <c r="E42" s="156">
        <v>11</v>
      </c>
      <c r="F42" s="157">
        <f>E42+1</f>
        <v>12</v>
      </c>
      <c r="G42" s="209">
        <f>F42+1</f>
        <v>13</v>
      </c>
      <c r="H42" s="85"/>
      <c r="I42" s="156">
        <v>24</v>
      </c>
      <c r="J42" s="223">
        <f>I42+1</f>
        <v>25</v>
      </c>
      <c r="K42" s="209">
        <f>J42+1</f>
        <v>26</v>
      </c>
      <c r="L42" s="79"/>
      <c r="M42" s="108"/>
      <c r="N42" s="109"/>
      <c r="P42" s="90"/>
    </row>
    <row r="43" spans="2:19" s="89" customFormat="1" ht="18" customHeight="1" thickBot="1" x14ac:dyDescent="0.35">
      <c r="B43" s="370"/>
      <c r="C43" s="91" t="s">
        <v>119</v>
      </c>
      <c r="D43" s="92" t="s">
        <v>120</v>
      </c>
      <c r="E43" s="161">
        <v>1750</v>
      </c>
      <c r="F43" s="214">
        <v>1750</v>
      </c>
      <c r="G43" s="215">
        <v>1750</v>
      </c>
      <c r="H43" s="85"/>
      <c r="I43" s="161">
        <v>1750</v>
      </c>
      <c r="J43" s="224">
        <v>1750</v>
      </c>
      <c r="K43" s="215">
        <v>1750</v>
      </c>
      <c r="L43" s="79"/>
      <c r="M43" s="108"/>
      <c r="N43" s="109"/>
      <c r="P43" s="90"/>
    </row>
    <row r="44" spans="2:19" s="89" customFormat="1" ht="18" hidden="1" customHeight="1" outlineLevel="1" thickTop="1" x14ac:dyDescent="0.3">
      <c r="B44" s="370"/>
      <c r="C44" s="100" t="s">
        <v>121</v>
      </c>
      <c r="D44" s="101"/>
      <c r="E44" s="198"/>
      <c r="F44" s="216"/>
      <c r="G44" s="107"/>
      <c r="H44" s="85"/>
      <c r="I44" s="198"/>
      <c r="J44" s="225"/>
      <c r="K44" s="217"/>
      <c r="L44" s="79"/>
      <c r="M44" s="108"/>
      <c r="N44" s="109"/>
    </row>
    <row r="45" spans="2:19" s="89" customFormat="1" ht="18" customHeight="1" collapsed="1" thickTop="1" x14ac:dyDescent="0.3">
      <c r="B45" s="370"/>
      <c r="C45" s="110" t="s">
        <v>122</v>
      </c>
      <c r="D45" s="111"/>
      <c r="E45" s="167"/>
      <c r="F45" s="193"/>
      <c r="G45" s="116"/>
      <c r="H45" s="85"/>
      <c r="I45" s="167"/>
      <c r="J45" s="226"/>
      <c r="K45" s="116"/>
      <c r="L45" s="79"/>
      <c r="M45" s="108"/>
      <c r="N45" s="109"/>
    </row>
    <row r="46" spans="2:19" s="89" customFormat="1" ht="18" customHeight="1" x14ac:dyDescent="0.3">
      <c r="B46" s="370"/>
      <c r="C46" s="117" t="s">
        <v>123</v>
      </c>
      <c r="D46" s="118"/>
      <c r="E46" s="173"/>
      <c r="F46" s="120"/>
      <c r="G46" s="219"/>
      <c r="H46" s="85"/>
      <c r="I46" s="173"/>
      <c r="J46" s="218"/>
      <c r="K46" s="227"/>
      <c r="L46" s="79"/>
      <c r="M46" s="125"/>
      <c r="N46" s="126"/>
    </row>
    <row r="47" spans="2:19" s="89" customFormat="1" ht="18" customHeight="1" x14ac:dyDescent="0.3">
      <c r="B47" s="370"/>
      <c r="C47" s="127" t="s">
        <v>124</v>
      </c>
      <c r="D47" s="128" t="s">
        <v>120</v>
      </c>
      <c r="E47" s="175"/>
      <c r="F47" s="220"/>
      <c r="G47" s="221"/>
      <c r="H47" s="85"/>
      <c r="I47" s="175"/>
      <c r="J47" s="131"/>
      <c r="K47" s="221"/>
      <c r="L47" s="79"/>
      <c r="M47" s="108"/>
      <c r="N47" s="109"/>
    </row>
    <row r="48" spans="2:19" s="89" customFormat="1" ht="18" hidden="1" customHeight="1" outlineLevel="1" x14ac:dyDescent="0.3">
      <c r="B48" s="370"/>
      <c r="C48" s="135" t="s">
        <v>125</v>
      </c>
      <c r="D48" s="136"/>
      <c r="E48" s="137" t="str">
        <f t="shared" ref="E48:G48" si="6">IF(E46="","空き",IF(E43&lt;E47,"×",IF(E47&gt;=1550,"〇","×")))</f>
        <v>空き</v>
      </c>
      <c r="F48" s="139" t="str">
        <f t="shared" si="6"/>
        <v>空き</v>
      </c>
      <c r="G48" s="142" t="str">
        <f t="shared" si="6"/>
        <v>空き</v>
      </c>
      <c r="H48" s="85"/>
      <c r="I48" s="203" t="str">
        <f>IF(I46="","空き",IF(I43&lt;I47,"×",IF(I47&gt;=1550,"〇","×")))</f>
        <v>空き</v>
      </c>
      <c r="J48" s="228" t="str">
        <f t="shared" ref="J48:K48" si="7">IF(J46="","空き",IF(J43&lt;J47,"×",IF(J47&gt;=1550,"〇","×")))</f>
        <v>空き</v>
      </c>
      <c r="K48" s="222" t="str">
        <f t="shared" si="7"/>
        <v>空き</v>
      </c>
      <c r="L48" s="79"/>
      <c r="M48" s="108"/>
      <c r="N48" s="109"/>
      <c r="P48" s="90"/>
    </row>
    <row r="49" spans="2:19" s="89" customFormat="1" ht="18" customHeight="1" collapsed="1" thickBot="1" x14ac:dyDescent="0.35">
      <c r="B49" s="371"/>
      <c r="C49" s="143" t="s">
        <v>126</v>
      </c>
      <c r="D49" s="144"/>
      <c r="E49" s="145" t="s">
        <v>135</v>
      </c>
      <c r="F49" s="146"/>
      <c r="G49" s="147"/>
      <c r="H49" s="85"/>
      <c r="I49" s="145" t="s">
        <v>135</v>
      </c>
      <c r="J49" s="146"/>
      <c r="K49" s="148"/>
      <c r="L49" s="79"/>
      <c r="M49" s="181"/>
      <c r="N49" s="229"/>
      <c r="P49" s="90"/>
    </row>
    <row r="50" spans="2:19" ht="10.050000000000001" customHeight="1" x14ac:dyDescent="0.3">
      <c r="H50" s="79"/>
      <c r="L50" s="79"/>
    </row>
    <row r="51" spans="2:19" ht="10.050000000000001" customHeight="1" x14ac:dyDescent="0.3">
      <c r="H51" s="79"/>
      <c r="L51" s="79"/>
    </row>
    <row r="52" spans="2:19" ht="16.2" x14ac:dyDescent="0.3">
      <c r="E52" s="89"/>
      <c r="H52" s="79"/>
      <c r="L52" s="79"/>
    </row>
    <row r="53" spans="2:19" x14ac:dyDescent="0.3">
      <c r="H53" s="79"/>
      <c r="L53" s="79"/>
    </row>
    <row r="54" spans="2:19" x14ac:dyDescent="0.3">
      <c r="H54" s="79"/>
      <c r="L54" s="79"/>
    </row>
    <row r="55" spans="2:19" x14ac:dyDescent="0.3">
      <c r="H55" s="79"/>
      <c r="L55" s="79"/>
    </row>
    <row r="56" spans="2:19" x14ac:dyDescent="0.3">
      <c r="H56" s="79"/>
      <c r="L56" s="79"/>
    </row>
    <row r="57" spans="2:19" x14ac:dyDescent="0.3">
      <c r="H57" s="79"/>
      <c r="L57" s="79"/>
    </row>
    <row r="58" spans="2:19" x14ac:dyDescent="0.3">
      <c r="H58" s="79"/>
      <c r="L58" s="79"/>
    </row>
    <row r="59" spans="2:19" x14ac:dyDescent="0.3">
      <c r="H59" s="79"/>
      <c r="L59" s="79"/>
    </row>
    <row r="60" spans="2:19" x14ac:dyDescent="0.3">
      <c r="H60" s="79"/>
      <c r="L60" s="79"/>
    </row>
    <row r="61" spans="2:19" x14ac:dyDescent="0.3">
      <c r="H61" s="79"/>
      <c r="L61" s="79"/>
    </row>
    <row r="62" spans="2:19" s="71" customFormat="1" x14ac:dyDescent="0.3">
      <c r="B62" s="230"/>
      <c r="C62" s="70"/>
      <c r="D62" s="70"/>
      <c r="H62" s="79"/>
      <c r="L62" s="79"/>
      <c r="O62" s="70"/>
      <c r="P62" s="72"/>
      <c r="Q62" s="70"/>
      <c r="R62" s="70"/>
      <c r="S62" s="70"/>
    </row>
  </sheetData>
  <mergeCells count="5">
    <mergeCell ref="B6:B13"/>
    <mergeCell ref="B15:B22"/>
    <mergeCell ref="B24:B31"/>
    <mergeCell ref="B33:B40"/>
    <mergeCell ref="B42:B49"/>
  </mergeCells>
  <phoneticPr fontId="1"/>
  <printOptions horizontalCentered="1" verticalCentered="1"/>
  <pageMargins left="0" right="0" top="0" bottom="0.19685039370078741" header="0" footer="0"/>
  <pageSetup paperSize="9" scale="75"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7</vt:i4>
      </vt:variant>
      <vt:variant>
        <vt:lpstr>名前付き一覧</vt:lpstr>
      </vt:variant>
      <vt:variant>
        <vt:i4>3</vt:i4>
      </vt:variant>
    </vt:vector>
  </HeadingPairs>
  <TitlesOfParts>
    <vt:vector size="10" baseType="lpstr">
      <vt:lpstr>アンケート</vt:lpstr>
      <vt:lpstr>③別紙</vt:lpstr>
      <vt:lpstr>計算表(フラット化)</vt:lpstr>
      <vt:lpstr>①修繕費支払方法</vt:lpstr>
      <vt:lpstr>②専有部配管工事</vt:lpstr>
      <vt:lpstr>③駐車場会計</vt:lpstr>
      <vt:lpstr>21年7月末</vt:lpstr>
      <vt:lpstr>'21年7月末'!Print_Area</vt:lpstr>
      <vt:lpstr>アンケート!Print_Area</vt:lpstr>
      <vt:lpstr>'計算表(フラット化)'!Print_Area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kakakaka1930</dc:creator>
  <cp:lastModifiedBy>Kameyama Tomohiro</cp:lastModifiedBy>
  <cp:lastPrinted>2022-02-06T11:51:40Z</cp:lastPrinted>
  <dcterms:created xsi:type="dcterms:W3CDTF">2018-10-02T12:25:47Z</dcterms:created>
  <dcterms:modified xsi:type="dcterms:W3CDTF">2022-04-26T09:44:35Z</dcterms:modified>
</cp:coreProperties>
</file>